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E8C81EFB-F4D3-493B-A579-2B9FF44B146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全内功表格" sheetId="1" r:id="rId1"/>
    <sheet name="内力属性模拟器" sheetId="2" r:id="rId2"/>
  </sheets>
  <definedNames>
    <definedName name="_xlnm._FilterDatabase" localSheetId="0" hidden="1">全内功表格!$H$2:$L$2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7" i="1" l="1"/>
  <c r="T100" i="1"/>
  <c r="T23" i="1"/>
  <c r="T24" i="1"/>
  <c r="T25" i="1"/>
  <c r="T26" i="1"/>
  <c r="T71" i="1"/>
  <c r="T72" i="1"/>
  <c r="T73" i="1"/>
  <c r="T74" i="1"/>
  <c r="T75" i="1"/>
  <c r="T76" i="1"/>
  <c r="T46" i="1"/>
  <c r="T47" i="1"/>
  <c r="T48" i="1"/>
  <c r="T49" i="1"/>
  <c r="T50" i="1"/>
  <c r="T51" i="1"/>
  <c r="T52" i="1"/>
  <c r="H46" i="1"/>
  <c r="I46" i="1"/>
  <c r="J46" i="1"/>
  <c r="K46" i="1"/>
  <c r="L46" i="1"/>
  <c r="H47" i="1"/>
  <c r="I47" i="1"/>
  <c r="J47" i="1"/>
  <c r="K47" i="1"/>
  <c r="L47" i="1"/>
  <c r="H48" i="1"/>
  <c r="I48" i="1"/>
  <c r="J48" i="1"/>
  <c r="K48" i="1"/>
  <c r="L48" i="1"/>
  <c r="H49" i="1"/>
  <c r="I49" i="1"/>
  <c r="J49" i="1"/>
  <c r="K49" i="1"/>
  <c r="L49" i="1"/>
  <c r="H50" i="1"/>
  <c r="I50" i="1"/>
  <c r="J50" i="1"/>
  <c r="K50" i="1"/>
  <c r="L50" i="1"/>
  <c r="H51" i="1"/>
  <c r="I51" i="1"/>
  <c r="J51" i="1"/>
  <c r="K51" i="1"/>
  <c r="L51" i="1"/>
  <c r="H52" i="1"/>
  <c r="I52" i="1"/>
  <c r="J52" i="1"/>
  <c r="K52" i="1"/>
  <c r="L52" i="1"/>
  <c r="H71" i="1"/>
  <c r="I71" i="1"/>
  <c r="J71" i="1"/>
  <c r="K71" i="1"/>
  <c r="L71" i="1"/>
  <c r="H72" i="1"/>
  <c r="I72" i="1"/>
  <c r="J72" i="1"/>
  <c r="K72" i="1"/>
  <c r="L72" i="1"/>
  <c r="H73" i="1"/>
  <c r="I73" i="1"/>
  <c r="J73" i="1"/>
  <c r="K73" i="1"/>
  <c r="L73" i="1"/>
  <c r="H74" i="1"/>
  <c r="I74" i="1"/>
  <c r="J74" i="1"/>
  <c r="K74" i="1"/>
  <c r="L74" i="1"/>
  <c r="H75" i="1"/>
  <c r="I75" i="1"/>
  <c r="J75" i="1"/>
  <c r="K75" i="1"/>
  <c r="L75" i="1"/>
  <c r="H23" i="1"/>
  <c r="I23" i="1"/>
  <c r="J23" i="1"/>
  <c r="K23" i="1"/>
  <c r="L23" i="1"/>
  <c r="H24" i="1"/>
  <c r="I24" i="1"/>
  <c r="J24" i="1"/>
  <c r="K24" i="1"/>
  <c r="L24" i="1"/>
  <c r="H25" i="1"/>
  <c r="I25" i="1"/>
  <c r="J25" i="1"/>
  <c r="K25" i="1"/>
  <c r="L25" i="1"/>
  <c r="H26" i="1"/>
  <c r="I26" i="1"/>
  <c r="J26" i="1"/>
  <c r="K26" i="1"/>
  <c r="L26" i="1"/>
  <c r="T54" i="1"/>
  <c r="T55" i="1"/>
  <c r="T56" i="1"/>
  <c r="T57" i="1"/>
  <c r="T58" i="1"/>
  <c r="T59" i="1"/>
  <c r="T60" i="1"/>
  <c r="T61" i="1"/>
  <c r="T62" i="1"/>
  <c r="T95" i="1"/>
  <c r="T96" i="1"/>
  <c r="T97" i="1"/>
  <c r="T98" i="1"/>
  <c r="T99" i="1"/>
  <c r="H95" i="1"/>
  <c r="I95" i="1"/>
  <c r="J95" i="1"/>
  <c r="K95" i="1"/>
  <c r="L95" i="1"/>
  <c r="H96" i="1"/>
  <c r="I96" i="1"/>
  <c r="J96" i="1"/>
  <c r="K96" i="1"/>
  <c r="L96" i="1"/>
  <c r="H97" i="1"/>
  <c r="I97" i="1"/>
  <c r="J97" i="1"/>
  <c r="K97" i="1"/>
  <c r="L97" i="1"/>
  <c r="H98" i="1"/>
  <c r="I98" i="1"/>
  <c r="J98" i="1"/>
  <c r="K98" i="1"/>
  <c r="L98" i="1"/>
  <c r="H99" i="1"/>
  <c r="I99" i="1"/>
  <c r="J99" i="1"/>
  <c r="K99" i="1"/>
  <c r="L99" i="1"/>
  <c r="H54" i="1"/>
  <c r="I54" i="1"/>
  <c r="J54" i="1"/>
  <c r="K54" i="1"/>
  <c r="L54" i="1"/>
  <c r="H55" i="1"/>
  <c r="I55" i="1"/>
  <c r="J55" i="1"/>
  <c r="K55" i="1"/>
  <c r="L55" i="1"/>
  <c r="H56" i="1"/>
  <c r="I56" i="1"/>
  <c r="J56" i="1"/>
  <c r="K56" i="1"/>
  <c r="L56" i="1"/>
  <c r="H57" i="1"/>
  <c r="I57" i="1"/>
  <c r="J57" i="1"/>
  <c r="K57" i="1"/>
  <c r="L57" i="1"/>
  <c r="H58" i="1"/>
  <c r="I58" i="1"/>
  <c r="J58" i="1"/>
  <c r="K58" i="1"/>
  <c r="L58" i="1"/>
  <c r="H59" i="1"/>
  <c r="I59" i="1"/>
  <c r="J59" i="1"/>
  <c r="K59" i="1"/>
  <c r="L59" i="1"/>
  <c r="H60" i="1"/>
  <c r="I60" i="1"/>
  <c r="J60" i="1"/>
  <c r="K60" i="1"/>
  <c r="L60" i="1"/>
  <c r="H61" i="1"/>
  <c r="I61" i="1"/>
  <c r="J61" i="1"/>
  <c r="K61" i="1"/>
  <c r="L61" i="1"/>
  <c r="H62" i="1"/>
  <c r="I62" i="1"/>
  <c r="J62" i="1"/>
  <c r="K62" i="1"/>
  <c r="L62" i="1"/>
  <c r="T29" i="1"/>
  <c r="T30" i="1"/>
  <c r="T31" i="1"/>
  <c r="T32" i="1"/>
  <c r="T33" i="1"/>
  <c r="T34" i="1"/>
  <c r="T35" i="1"/>
  <c r="T28" i="1"/>
  <c r="T78" i="1"/>
  <c r="T79" i="1"/>
  <c r="T80" i="1"/>
  <c r="T81" i="1"/>
  <c r="T82" i="1"/>
  <c r="T83" i="1"/>
  <c r="T84" i="1"/>
  <c r="T77" i="1"/>
  <c r="T65" i="1"/>
  <c r="T66" i="1"/>
  <c r="T67" i="1"/>
  <c r="T68" i="1"/>
  <c r="T69" i="1"/>
  <c r="T64" i="1"/>
  <c r="T87" i="1"/>
  <c r="T88" i="1"/>
  <c r="T89" i="1"/>
  <c r="T90" i="1"/>
  <c r="T91" i="1"/>
  <c r="T92" i="1"/>
  <c r="T93" i="1"/>
  <c r="T86" i="1"/>
  <c r="T102" i="1"/>
  <c r="T103" i="1"/>
  <c r="T104" i="1"/>
  <c r="T105" i="1"/>
  <c r="T106" i="1"/>
  <c r="T107" i="1"/>
  <c r="T108" i="1"/>
  <c r="T109" i="1"/>
  <c r="T101" i="1"/>
  <c r="T38" i="1"/>
  <c r="T39" i="1"/>
  <c r="T40" i="1"/>
  <c r="T41" i="1"/>
  <c r="T42" i="1"/>
  <c r="T43" i="1"/>
  <c r="T44" i="1"/>
  <c r="T37" i="1"/>
  <c r="H14" i="1"/>
  <c r="I14" i="1"/>
  <c r="J14" i="1"/>
  <c r="K14" i="1"/>
  <c r="L14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H111" i="1"/>
  <c r="I111" i="1"/>
  <c r="J111" i="1"/>
  <c r="K111" i="1"/>
  <c r="L111" i="1"/>
  <c r="H112" i="1"/>
  <c r="I112" i="1"/>
  <c r="J112" i="1"/>
  <c r="K112" i="1"/>
  <c r="L112" i="1"/>
  <c r="H113" i="1"/>
  <c r="I113" i="1"/>
  <c r="J113" i="1"/>
  <c r="K113" i="1"/>
  <c r="L113" i="1"/>
  <c r="H114" i="1"/>
  <c r="I114" i="1"/>
  <c r="J114" i="1"/>
  <c r="K114" i="1"/>
  <c r="L114" i="1"/>
  <c r="H115" i="1"/>
  <c r="I115" i="1"/>
  <c r="J115" i="1"/>
  <c r="K115" i="1"/>
  <c r="L115" i="1"/>
  <c r="H3" i="1"/>
  <c r="I3" i="1"/>
  <c r="J3" i="1"/>
  <c r="K3" i="1"/>
  <c r="L3" i="1"/>
  <c r="H4" i="1"/>
  <c r="I4" i="1"/>
  <c r="J4" i="1"/>
  <c r="K4" i="1"/>
  <c r="L4" i="1"/>
  <c r="H5" i="1"/>
  <c r="I5" i="1"/>
  <c r="J5" i="1"/>
  <c r="K5" i="1"/>
  <c r="L5" i="1"/>
  <c r="H6" i="1"/>
  <c r="I6" i="1"/>
  <c r="J6" i="1"/>
  <c r="K6" i="1"/>
  <c r="L6" i="1"/>
  <c r="H7" i="1"/>
  <c r="I7" i="1"/>
  <c r="J7" i="1"/>
  <c r="K7" i="1"/>
  <c r="L7" i="1"/>
  <c r="H8" i="1"/>
  <c r="I8" i="1"/>
  <c r="J8" i="1"/>
  <c r="K8" i="1"/>
  <c r="L8" i="1"/>
  <c r="H9" i="1"/>
  <c r="I9" i="1"/>
  <c r="J9" i="1"/>
  <c r="K9" i="1"/>
  <c r="L9" i="1"/>
  <c r="H10" i="1"/>
  <c r="I10" i="1"/>
  <c r="J10" i="1"/>
  <c r="K10" i="1"/>
  <c r="L10" i="1"/>
  <c r="H11" i="1"/>
  <c r="I11" i="1"/>
  <c r="J11" i="1"/>
  <c r="K11" i="1"/>
  <c r="L11" i="1"/>
  <c r="H117" i="1"/>
  <c r="I117" i="1"/>
  <c r="J117" i="1"/>
  <c r="K117" i="1"/>
  <c r="L117" i="1"/>
  <c r="H118" i="1"/>
  <c r="I118" i="1"/>
  <c r="J118" i="1"/>
  <c r="K118" i="1"/>
  <c r="L118" i="1"/>
  <c r="H119" i="1"/>
  <c r="I119" i="1"/>
  <c r="J119" i="1"/>
  <c r="K119" i="1"/>
  <c r="L119" i="1"/>
  <c r="H120" i="1"/>
  <c r="I120" i="1"/>
  <c r="J120" i="1"/>
  <c r="K120" i="1"/>
  <c r="L120" i="1"/>
  <c r="H121" i="1"/>
  <c r="I121" i="1"/>
  <c r="J121" i="1"/>
  <c r="K121" i="1"/>
  <c r="L121" i="1"/>
  <c r="H37" i="1"/>
  <c r="I37" i="1"/>
  <c r="J37" i="1"/>
  <c r="K37" i="1"/>
  <c r="L37" i="1"/>
  <c r="H38" i="1"/>
  <c r="I38" i="1"/>
  <c r="J38" i="1"/>
  <c r="K38" i="1"/>
  <c r="L38" i="1"/>
  <c r="H39" i="1"/>
  <c r="I39" i="1"/>
  <c r="J39" i="1"/>
  <c r="K39" i="1"/>
  <c r="L39" i="1"/>
  <c r="H40" i="1"/>
  <c r="I40" i="1"/>
  <c r="J40" i="1"/>
  <c r="K40" i="1"/>
  <c r="L40" i="1"/>
  <c r="H41" i="1"/>
  <c r="I41" i="1"/>
  <c r="J41" i="1"/>
  <c r="K41" i="1"/>
  <c r="L41" i="1"/>
  <c r="H42" i="1"/>
  <c r="I42" i="1"/>
  <c r="J42" i="1"/>
  <c r="K42" i="1"/>
  <c r="L42" i="1"/>
  <c r="H43" i="1"/>
  <c r="I43" i="1"/>
  <c r="J43" i="1"/>
  <c r="K43" i="1"/>
  <c r="L43" i="1"/>
  <c r="H44" i="1"/>
  <c r="I44" i="1"/>
  <c r="J44" i="1"/>
  <c r="K44" i="1"/>
  <c r="L44" i="1"/>
  <c r="H101" i="1"/>
  <c r="I101" i="1"/>
  <c r="J101" i="1"/>
  <c r="K101" i="1"/>
  <c r="L101" i="1"/>
  <c r="H102" i="1"/>
  <c r="I102" i="1"/>
  <c r="J102" i="1"/>
  <c r="K102" i="1"/>
  <c r="L102" i="1"/>
  <c r="H103" i="1"/>
  <c r="I103" i="1"/>
  <c r="J103" i="1"/>
  <c r="K103" i="1"/>
  <c r="L103" i="1"/>
  <c r="H104" i="1"/>
  <c r="I104" i="1"/>
  <c r="J104" i="1"/>
  <c r="K104" i="1"/>
  <c r="L104" i="1"/>
  <c r="H105" i="1"/>
  <c r="I105" i="1"/>
  <c r="J105" i="1"/>
  <c r="K105" i="1"/>
  <c r="L105" i="1"/>
  <c r="H106" i="1"/>
  <c r="I106" i="1"/>
  <c r="J106" i="1"/>
  <c r="K106" i="1"/>
  <c r="L106" i="1"/>
  <c r="H107" i="1"/>
  <c r="I107" i="1"/>
  <c r="J107" i="1"/>
  <c r="K107" i="1"/>
  <c r="L107" i="1"/>
  <c r="H108" i="1"/>
  <c r="I108" i="1"/>
  <c r="J108" i="1"/>
  <c r="K108" i="1"/>
  <c r="L108" i="1"/>
  <c r="H109" i="1"/>
  <c r="I109" i="1"/>
  <c r="J109" i="1"/>
  <c r="K109" i="1"/>
  <c r="L109" i="1"/>
  <c r="H86" i="1"/>
  <c r="I86" i="1"/>
  <c r="J86" i="1"/>
  <c r="K86" i="1"/>
  <c r="L86" i="1"/>
  <c r="H87" i="1"/>
  <c r="I87" i="1"/>
  <c r="J87" i="1"/>
  <c r="K87" i="1"/>
  <c r="L87" i="1"/>
  <c r="H88" i="1"/>
  <c r="I88" i="1"/>
  <c r="J88" i="1"/>
  <c r="K88" i="1"/>
  <c r="L88" i="1"/>
  <c r="H89" i="1"/>
  <c r="I89" i="1"/>
  <c r="J89" i="1"/>
  <c r="K89" i="1"/>
  <c r="L89" i="1"/>
  <c r="H90" i="1"/>
  <c r="I90" i="1"/>
  <c r="J90" i="1"/>
  <c r="K90" i="1"/>
  <c r="L90" i="1"/>
  <c r="H91" i="1"/>
  <c r="I91" i="1"/>
  <c r="J91" i="1"/>
  <c r="K91" i="1"/>
  <c r="L91" i="1"/>
  <c r="H92" i="1"/>
  <c r="I92" i="1"/>
  <c r="J92" i="1"/>
  <c r="K92" i="1"/>
  <c r="L92" i="1"/>
  <c r="H93" i="1"/>
  <c r="I93" i="1"/>
  <c r="J93" i="1"/>
  <c r="K93" i="1"/>
  <c r="L93" i="1"/>
  <c r="H64" i="1"/>
  <c r="I64" i="1"/>
  <c r="J64" i="1"/>
  <c r="K64" i="1"/>
  <c r="L64" i="1"/>
  <c r="H65" i="1"/>
  <c r="I65" i="1"/>
  <c r="J65" i="1"/>
  <c r="K65" i="1"/>
  <c r="L65" i="1"/>
  <c r="H66" i="1"/>
  <c r="I66" i="1"/>
  <c r="J66" i="1"/>
  <c r="K66" i="1"/>
  <c r="L66" i="1"/>
  <c r="H67" i="1"/>
  <c r="I67" i="1"/>
  <c r="J67" i="1"/>
  <c r="K67" i="1"/>
  <c r="L67" i="1"/>
  <c r="H68" i="1"/>
  <c r="I68" i="1"/>
  <c r="J68" i="1"/>
  <c r="K68" i="1"/>
  <c r="L68" i="1"/>
  <c r="H69" i="1"/>
  <c r="I69" i="1"/>
  <c r="J69" i="1"/>
  <c r="K69" i="1"/>
  <c r="L69" i="1"/>
  <c r="H77" i="1"/>
  <c r="I77" i="1"/>
  <c r="J77" i="1"/>
  <c r="K77" i="1"/>
  <c r="L77" i="1"/>
  <c r="H78" i="1"/>
  <c r="I78" i="1"/>
  <c r="J78" i="1"/>
  <c r="K78" i="1"/>
  <c r="L78" i="1"/>
  <c r="H79" i="1"/>
  <c r="I79" i="1"/>
  <c r="J79" i="1"/>
  <c r="K79" i="1"/>
  <c r="L79" i="1"/>
  <c r="H80" i="1"/>
  <c r="I80" i="1"/>
  <c r="J80" i="1"/>
  <c r="K80" i="1"/>
  <c r="L80" i="1"/>
  <c r="H81" i="1"/>
  <c r="I81" i="1"/>
  <c r="J81" i="1"/>
  <c r="K81" i="1"/>
  <c r="L81" i="1"/>
  <c r="H82" i="1"/>
  <c r="I82" i="1"/>
  <c r="J82" i="1"/>
  <c r="K82" i="1"/>
  <c r="L82" i="1"/>
  <c r="H83" i="1"/>
  <c r="I83" i="1"/>
  <c r="J83" i="1"/>
  <c r="K83" i="1"/>
  <c r="L83" i="1"/>
  <c r="H84" i="1"/>
  <c r="I84" i="1"/>
  <c r="J84" i="1"/>
  <c r="K84" i="1"/>
  <c r="L84" i="1"/>
  <c r="H28" i="1"/>
  <c r="I28" i="1"/>
  <c r="J28" i="1"/>
  <c r="K28" i="1"/>
  <c r="L28" i="1"/>
  <c r="H29" i="1"/>
  <c r="I29" i="1"/>
  <c r="J29" i="1"/>
  <c r="K29" i="1"/>
  <c r="L29" i="1"/>
  <c r="H30" i="1"/>
  <c r="I30" i="1"/>
  <c r="J30" i="1"/>
  <c r="K30" i="1"/>
  <c r="L30" i="1"/>
  <c r="H31" i="1"/>
  <c r="I31" i="1"/>
  <c r="J31" i="1"/>
  <c r="K31" i="1"/>
  <c r="L31" i="1"/>
  <c r="H32" i="1"/>
  <c r="I32" i="1"/>
  <c r="J32" i="1"/>
  <c r="K32" i="1"/>
  <c r="L32" i="1"/>
  <c r="H33" i="1"/>
  <c r="I33" i="1"/>
  <c r="J33" i="1"/>
  <c r="K33" i="1"/>
  <c r="L33" i="1"/>
  <c r="H34" i="1"/>
  <c r="I34" i="1"/>
  <c r="J34" i="1"/>
  <c r="K34" i="1"/>
  <c r="L34" i="1"/>
  <c r="H35" i="1"/>
  <c r="I35" i="1"/>
  <c r="J35" i="1"/>
  <c r="K35" i="1"/>
  <c r="L35" i="1"/>
  <c r="L13" i="1"/>
  <c r="K13" i="1"/>
  <c r="J13" i="1"/>
  <c r="I13" i="1"/>
  <c r="H13" i="1"/>
  <c r="T118" i="1"/>
  <c r="T119" i="1"/>
  <c r="T120" i="1"/>
  <c r="T121" i="1"/>
  <c r="T117" i="1"/>
  <c r="T4" i="1"/>
  <c r="T5" i="1"/>
  <c r="T6" i="1"/>
  <c r="T7" i="1"/>
  <c r="T8" i="1"/>
  <c r="T9" i="1"/>
  <c r="T10" i="1"/>
  <c r="T11" i="1"/>
  <c r="T3" i="1"/>
  <c r="T112" i="1"/>
  <c r="T113" i="1"/>
  <c r="T114" i="1"/>
  <c r="T115" i="1"/>
  <c r="T111" i="1"/>
  <c r="T14" i="1"/>
  <c r="T15" i="1"/>
  <c r="T16" i="1"/>
  <c r="T17" i="1"/>
  <c r="T18" i="1"/>
  <c r="T19" i="1"/>
  <c r="T20" i="1"/>
  <c r="T21" i="1"/>
  <c r="T13" i="1"/>
  <c r="B5" i="2" l="1"/>
  <c r="B4" i="2"/>
  <c r="B3" i="2"/>
  <c r="B6" i="2"/>
  <c r="B2" i="2"/>
  <c r="I122" i="1"/>
  <c r="K122" i="1"/>
  <c r="J122" i="1"/>
  <c r="H122" i="1"/>
  <c r="L122" i="1"/>
  <c r="E2" i="2" l="1"/>
  <c r="E4" i="2"/>
  <c r="E6" i="2"/>
  <c r="E3" i="2"/>
  <c r="E5" i="2"/>
  <c r="G2" i="2" l="1"/>
  <c r="H2" i="2" l="1"/>
  <c r="I2" i="2" s="1"/>
  <c r="O126" i="2"/>
  <c r="J2" i="2" l="1"/>
</calcChain>
</file>

<file path=xl/sharedStrings.xml><?xml version="1.0" encoding="utf-8"?>
<sst xmlns="http://schemas.openxmlformats.org/spreadsheetml/2006/main" count="668" uniqueCount="380">
  <si>
    <t>门派</t>
    <phoneticPr fontId="1" type="noConversion"/>
  </si>
  <si>
    <t>功法名称</t>
    <phoneticPr fontId="1" type="noConversion"/>
  </si>
  <si>
    <t>功法属性</t>
    <phoneticPr fontId="1" type="noConversion"/>
  </si>
  <si>
    <t>修炼程度</t>
    <phoneticPr fontId="1" type="noConversion"/>
  </si>
  <si>
    <t>真气值</t>
    <phoneticPr fontId="1" type="noConversion"/>
  </si>
  <si>
    <t>金</t>
    <phoneticPr fontId="1" type="noConversion"/>
  </si>
  <si>
    <t>木</t>
    <phoneticPr fontId="1" type="noConversion"/>
  </si>
  <si>
    <t>水</t>
    <phoneticPr fontId="1" type="noConversion"/>
  </si>
  <si>
    <t>火</t>
    <phoneticPr fontId="1" type="noConversion"/>
  </si>
  <si>
    <t>土</t>
    <phoneticPr fontId="1" type="noConversion"/>
  </si>
  <si>
    <t>功法加成</t>
    <phoneticPr fontId="1" type="noConversion"/>
  </si>
  <si>
    <t>无量金刚宗</t>
  </si>
  <si>
    <t>金刚四加行法</t>
  </si>
  <si>
    <t>金刚</t>
    <phoneticPr fontId="1" type="noConversion"/>
  </si>
  <si>
    <t>正练特效</t>
  </si>
  <si>
    <t>逆练特效</t>
  </si>
  <si>
    <t>增加所有无量金刚宗的功法发挥效率上限</t>
  </si>
  <si>
    <t>增加所有无量金刚宗的功法的威力</t>
  </si>
  <si>
    <t>技能槽</t>
    <phoneticPr fontId="1" type="noConversion"/>
  </si>
  <si>
    <t>吐姆功</t>
    <phoneticPr fontId="1" type="noConversion"/>
  </si>
  <si>
    <t>增加金刚类功法的发挥效率上限</t>
  </si>
  <si>
    <t>降低金刚类功法的使用需求</t>
  </si>
  <si>
    <t>三密合应法</t>
    <phoneticPr fontId="1" type="noConversion"/>
  </si>
  <si>
    <t>比初始的真气总量越多，功法发挥越高</t>
    <phoneticPr fontId="1" type="noConversion"/>
  </si>
  <si>
    <t>比初始的真气总量越少，功法的威力越高</t>
    <phoneticPr fontId="1" type="noConversion"/>
  </si>
  <si>
    <t>宝瓶气功法</t>
    <phoneticPr fontId="1" type="noConversion"/>
  </si>
  <si>
    <t>金刚灌顶功</t>
    <phoneticPr fontId="1" type="noConversion"/>
  </si>
  <si>
    <t>金刚</t>
    <phoneticPr fontId="1" type="noConversion"/>
  </si>
  <si>
    <t>大幅增加运用者的膂力、定力</t>
    <phoneticPr fontId="1" type="noConversion"/>
  </si>
  <si>
    <t>大幅增加运用者的膂力、定力的发挥效率</t>
  </si>
  <si>
    <t>金刚对紫霞内力造成额外的克制伤害</t>
    <phoneticPr fontId="1" type="noConversion"/>
  </si>
  <si>
    <t>金刚对纯阳内力造成额外的克制伤害</t>
    <phoneticPr fontId="1" type="noConversion"/>
  </si>
  <si>
    <t>大日经</t>
    <phoneticPr fontId="1" type="noConversion"/>
  </si>
  <si>
    <t>将运用者的归元内力转化为金刚内力</t>
  </si>
  <si>
    <t>将运用者的纯阳内力化为金刚内力</t>
  </si>
  <si>
    <t>金刚顶经</t>
    <phoneticPr fontId="1" type="noConversion"/>
  </si>
  <si>
    <t>品阶</t>
    <phoneticPr fontId="1" type="noConversion"/>
  </si>
  <si>
    <t>下九品</t>
  </si>
  <si>
    <t>中八品</t>
  </si>
  <si>
    <t>上七品</t>
  </si>
  <si>
    <t>奇六品</t>
  </si>
  <si>
    <t>秘五品</t>
  </si>
  <si>
    <t>极四品</t>
  </si>
  <si>
    <t>超三品</t>
  </si>
  <si>
    <t>绝二品</t>
  </si>
  <si>
    <t>神一品</t>
  </si>
  <si>
    <t>摩诃迦罗护法功</t>
    <phoneticPr fontId="1" type="noConversion"/>
  </si>
  <si>
    <t>无上瑜伽法</t>
  </si>
  <si>
    <t>大幅增加运用者的体质、定力</t>
  </si>
  <si>
    <t>大幅增加运用者的体质、定力的发挥效率</t>
  </si>
  <si>
    <t>大幅增加金刚类功法的威力</t>
  </si>
  <si>
    <t>大幅减少金刚类功法的提气与架势消耗</t>
  </si>
  <si>
    <t>大幅增加金刚类功法的发挥效率上限</t>
  </si>
  <si>
    <t>大幅降低金刚类功法的使用需求</t>
  </si>
  <si>
    <t>元山派</t>
    <phoneticPr fontId="1" type="noConversion"/>
  </si>
  <si>
    <t>吐浊纳清法</t>
  </si>
  <si>
    <t>小元山劲</t>
  </si>
  <si>
    <t>大元山劲</t>
  </si>
  <si>
    <t>不念心诀</t>
  </si>
  <si>
    <t>混元无相功</t>
  </si>
  <si>
    <t>归元</t>
    <phoneticPr fontId="1" type="noConversion"/>
  </si>
  <si>
    <t>增加所有元山派的功法发挥效率上限</t>
  </si>
  <si>
    <t>增加所有元山派的功法的威力</t>
  </si>
  <si>
    <t>将运用者的金刚内力转化为归元内力</t>
  </si>
  <si>
    <t>将运用者的紫霞内力化为归元内力</t>
  </si>
  <si>
    <t>属性为归元，降低受到的金刚伤害</t>
    <phoneticPr fontId="1" type="noConversion"/>
  </si>
  <si>
    <t>属性为归元，降低受到的纯阳伤害</t>
    <phoneticPr fontId="1" type="noConversion"/>
  </si>
  <si>
    <t>归元功法对玄阴内力造成额外的克制伤害</t>
    <phoneticPr fontId="1" type="noConversion"/>
  </si>
  <si>
    <t>归元功法对紫霞内力造成额外的克制伤害</t>
    <phoneticPr fontId="1" type="noConversion"/>
  </si>
  <si>
    <t>归元类功法的逆练效果变为正练效果</t>
    <phoneticPr fontId="1" type="noConversion"/>
  </si>
  <si>
    <t>归元类功法的正练效果转变为逆练效果</t>
    <phoneticPr fontId="1" type="noConversion"/>
  </si>
  <si>
    <t>少林派</t>
    <phoneticPr fontId="1" type="noConversion"/>
  </si>
  <si>
    <t>静禅功</t>
  </si>
  <si>
    <t>罗汉功</t>
  </si>
  <si>
    <t>心意混元功</t>
  </si>
  <si>
    <t>菩提心修法</t>
  </si>
  <si>
    <t>杂阿含经</t>
  </si>
  <si>
    <t>阿罗汉神功</t>
  </si>
  <si>
    <t>无色禅功</t>
  </si>
  <si>
    <t>易筋经</t>
  </si>
  <si>
    <t>洗髓经</t>
  </si>
  <si>
    <t>大幅增加运用者的定力</t>
  </si>
  <si>
    <t>大幅增加运用者的定力的发挥效率</t>
  </si>
  <si>
    <t>将运用者的玄阴内力转化为金刚内力</t>
  </si>
  <si>
    <t>将运用者的紫霞内力化为金刚内力</t>
  </si>
  <si>
    <t>大幅增加运用者的体质</t>
  </si>
  <si>
    <t>大幅增加运用者的体质的发挥效率</t>
  </si>
  <si>
    <t>属性为金刚，降低受到的紫霞伤害</t>
    <phoneticPr fontId="1" type="noConversion"/>
  </si>
  <si>
    <t>属性为金刚，降低受到的纯阳伤害</t>
    <phoneticPr fontId="1" type="noConversion"/>
  </si>
  <si>
    <t>金刚类功法的逆练效果变为正练效果</t>
    <phoneticPr fontId="1" type="noConversion"/>
  </si>
  <si>
    <t>金刚类功法的正练效果转变为逆练效果</t>
    <phoneticPr fontId="1" type="noConversion"/>
  </si>
  <si>
    <t>提高运用者的护体真气效果</t>
    <phoneticPr fontId="1" type="noConversion"/>
  </si>
  <si>
    <t>大幅提高护体真气效果，降低其它真气效果</t>
    <phoneticPr fontId="1" type="noConversion"/>
  </si>
  <si>
    <t>大幅增加所有主要属性，童子身加威力</t>
    <phoneticPr fontId="1" type="noConversion"/>
  </si>
  <si>
    <t>大幅增加主要属性发挥效率，童子身加威力</t>
    <phoneticPr fontId="1" type="noConversion"/>
  </si>
  <si>
    <t>增加所有少林派的功法发挥效率上限</t>
  </si>
  <si>
    <t>增加所有少林派的功法的威力</t>
  </si>
  <si>
    <t>增加金刚类功法的威力</t>
  </si>
  <si>
    <t>减少金刚类功法的提气与架势消耗</t>
  </si>
  <si>
    <t>总量</t>
    <phoneticPr fontId="1" type="noConversion"/>
  </si>
  <si>
    <t>空桑派</t>
    <phoneticPr fontId="1" type="noConversion"/>
  </si>
  <si>
    <t>岐黄要略</t>
    <phoneticPr fontId="1" type="noConversion"/>
  </si>
  <si>
    <t>神农本草秘要</t>
  </si>
  <si>
    <t>柴山青囊诀</t>
  </si>
  <si>
    <t>蛟蛰四法</t>
  </si>
  <si>
    <t>九鼎功</t>
  </si>
  <si>
    <t>增加所有空桑派的功法发挥效率上限</t>
  </si>
  <si>
    <t>增加所有空桑派的功法的威力</t>
  </si>
  <si>
    <t>增加归元类功法的发挥效率上限</t>
  </si>
  <si>
    <t>降低归元类功法的使用需求</t>
  </si>
  <si>
    <t>大幅增加运用者的体质、根骨</t>
  </si>
  <si>
    <t>大幅增加运用者的体质、根骨的发挥效率</t>
  </si>
  <si>
    <t>大幅增加运用者的体质、灵敏</t>
  </si>
  <si>
    <t>大幅增加运用者的体质、灵敏的发挥效率</t>
  </si>
  <si>
    <t>大幅增加运用者的体质、悟性</t>
  </si>
  <si>
    <t>大幅增加运用者的体质、悟性的发挥效率</t>
  </si>
  <si>
    <t>然山派</t>
    <phoneticPr fontId="1" type="noConversion"/>
  </si>
  <si>
    <t>紫霞</t>
    <phoneticPr fontId="1" type="noConversion"/>
  </si>
  <si>
    <t>养志法</t>
  </si>
  <si>
    <t>散势法</t>
  </si>
  <si>
    <t>玄微真术</t>
  </si>
  <si>
    <t>转圆法</t>
  </si>
  <si>
    <t>实意法</t>
  </si>
  <si>
    <t>损悦法</t>
  </si>
  <si>
    <t>盛神法</t>
  </si>
  <si>
    <t>分威法</t>
  </si>
  <si>
    <t>增加所有然山派的功法发挥效率上限</t>
    <phoneticPr fontId="1" type="noConversion"/>
  </si>
  <si>
    <t>增加所有然山派的功法的威力</t>
  </si>
  <si>
    <t>大幅增加运用者的根骨、悟性</t>
  </si>
  <si>
    <t>大幅增加运用者的根骨、悟性的发挥效率</t>
  </si>
  <si>
    <t>大幅增加运用者的悟性</t>
  </si>
  <si>
    <t>大幅增加运用者的悟性的发挥效率</t>
  </si>
  <si>
    <t>大幅增加混元类功法的威力</t>
  </si>
  <si>
    <t>大幅减少混元类功法的提气与架势消耗</t>
  </si>
  <si>
    <t>处世立场不同，增加运用者所有功法的威力</t>
    <phoneticPr fontId="1" type="noConversion"/>
  </si>
  <si>
    <t>处事立场相同，增加运用者所有功法的威力</t>
    <phoneticPr fontId="1" type="noConversion"/>
  </si>
  <si>
    <t>属性为紫霞，降低受到的金刚伤害</t>
    <phoneticPr fontId="1" type="noConversion"/>
  </si>
  <si>
    <t>紫霞类功法的逆练效果转变为正练效果</t>
    <phoneticPr fontId="1" type="noConversion"/>
  </si>
  <si>
    <t>紫霞类功法的正练效果转变为逆练效果</t>
    <phoneticPr fontId="1" type="noConversion"/>
  </si>
  <si>
    <t>提高运用者的奇窍真气的效果</t>
    <phoneticPr fontId="1" type="noConversion"/>
  </si>
  <si>
    <t>大幅提高奇窍真气效果，降低其它真气效果</t>
    <phoneticPr fontId="1" type="noConversion"/>
  </si>
  <si>
    <t>血犼教</t>
  </si>
  <si>
    <t>犼母功</t>
  </si>
  <si>
    <t>黑尸四诀</t>
  </si>
  <si>
    <t>邪鬼功</t>
  </si>
  <si>
    <t>太阴炼形</t>
  </si>
  <si>
    <t>五阴大法</t>
  </si>
  <si>
    <t>童子血炼法</t>
  </si>
  <si>
    <t>血犼邪经</t>
  </si>
  <si>
    <t>血童大法</t>
  </si>
  <si>
    <t>三毒无明咒</t>
  </si>
  <si>
    <t>增加所有血犼教的功法发挥效率上限</t>
  </si>
  <si>
    <t>增加所有血犼教的功法的威力</t>
  </si>
  <si>
    <t>增加归元类功法的威力</t>
  </si>
  <si>
    <t>减少归元类功法的提气与架势消耗</t>
  </si>
  <si>
    <t>大幅增加运用者的膂力、敏捷</t>
  </si>
  <si>
    <t>大幅增加运用者的膂力、灵敏的发挥效率</t>
  </si>
  <si>
    <t>将运用者的纯阳内力化为归元内力</t>
  </si>
  <si>
    <t>将运用者的玄阴内力化为归元内力</t>
  </si>
  <si>
    <t>大幅增加归元类功法的威力</t>
  </si>
  <si>
    <t>大幅减少归元类功法的提气与架势消耗</t>
  </si>
  <si>
    <t>大幅增加归元类功法的发挥效率上限</t>
  </si>
  <si>
    <t>大幅降低归元类功法的使用需求</t>
  </si>
  <si>
    <t>提高运用者的摧破真气的效果</t>
  </si>
  <si>
    <t>属性为紫霞，降低受到的归元伤害</t>
    <phoneticPr fontId="1" type="noConversion"/>
  </si>
  <si>
    <t>属性为归元，降低受到的紫霞伤害</t>
    <phoneticPr fontId="1" type="noConversion"/>
  </si>
  <si>
    <t>心情越愉悦，所有功法的威力就越高</t>
    <phoneticPr fontId="1" type="noConversion"/>
  </si>
  <si>
    <t>心情越痛苦，所有功法的威力就越高</t>
    <phoneticPr fontId="1" type="noConversion"/>
  </si>
  <si>
    <t>大幅提高摧破真气效果，降低其它真气效果</t>
    <phoneticPr fontId="1" type="noConversion"/>
  </si>
  <si>
    <t>纯阳</t>
    <phoneticPr fontId="1" type="noConversion"/>
  </si>
  <si>
    <t>遍体火漆法</t>
  </si>
  <si>
    <t>伏龙吞火功</t>
  </si>
  <si>
    <t>离火真气</t>
  </si>
  <si>
    <t>小玉阳神功</t>
  </si>
  <si>
    <t>狂龙吞象功</t>
  </si>
  <si>
    <t>九龙归一功</t>
  </si>
  <si>
    <t>入魔功</t>
  </si>
  <si>
    <t>大玉阳神功</t>
  </si>
  <si>
    <t>伏龙坛</t>
  </si>
  <si>
    <t>混元</t>
    <phoneticPr fontId="1" type="noConversion"/>
  </si>
  <si>
    <t>混元</t>
    <phoneticPr fontId="1" type="noConversion"/>
  </si>
  <si>
    <t>混元</t>
    <phoneticPr fontId="1" type="noConversion"/>
  </si>
  <si>
    <t>混元</t>
    <phoneticPr fontId="1" type="noConversion"/>
  </si>
  <si>
    <t>混元</t>
    <phoneticPr fontId="1" type="noConversion"/>
  </si>
  <si>
    <t>混元</t>
    <phoneticPr fontId="1" type="noConversion"/>
  </si>
  <si>
    <t>增加所有伏龙坛的功法发挥效率上限</t>
  </si>
  <si>
    <t>增加所有伏龙坛的功法的威力</t>
  </si>
  <si>
    <t>大幅增加运用者的膂力、根骨</t>
  </si>
  <si>
    <t>大幅增加运用者的膂力、根骨的发挥效率</t>
  </si>
  <si>
    <t>将运用者的归元内力转化为纯阳内力</t>
  </si>
  <si>
    <t>将运用者的金刚内力化为纯阳内力</t>
  </si>
  <si>
    <t>大幅度增加运用者的膂力</t>
  </si>
  <si>
    <t>大幅增加运用者的膂力的发挥效率</t>
  </si>
  <si>
    <t>大幅增加纯阳类功法的威力</t>
  </si>
  <si>
    <t>大幅减少纯阳类功法的提气与架势消耗</t>
  </si>
  <si>
    <t>属性为归元，降低受到的玄阴伤害</t>
    <phoneticPr fontId="1" type="noConversion"/>
  </si>
  <si>
    <t>属性为纯阳，降低受到的归元伤害</t>
    <phoneticPr fontId="1" type="noConversion"/>
  </si>
  <si>
    <t>属性为纯阳，降低受到的紫霞伤害</t>
    <phoneticPr fontId="1" type="noConversion"/>
  </si>
  <si>
    <t>纯阳功法对金刚内力造成额外的克制伤害</t>
    <phoneticPr fontId="1" type="noConversion"/>
  </si>
  <si>
    <t>纯阳功法对玄阴内力造成额外的克制伤害</t>
    <phoneticPr fontId="1" type="noConversion"/>
  </si>
  <si>
    <t>纯阳类功法的逆练效果转变为正练效果</t>
    <phoneticPr fontId="1" type="noConversion"/>
  </si>
  <si>
    <t>纯阳类功法的正练效果转变为逆练效果</t>
    <phoneticPr fontId="1" type="noConversion"/>
  </si>
  <si>
    <t>玄阴</t>
    <phoneticPr fontId="1" type="noConversion"/>
  </si>
  <si>
    <t>界青四象图</t>
  </si>
  <si>
    <t>天园养气法</t>
  </si>
  <si>
    <t>东壁十二卷书</t>
  </si>
  <si>
    <t>步天歌</t>
  </si>
  <si>
    <t>玄冥真经</t>
  </si>
  <si>
    <t>浑天星图</t>
  </si>
  <si>
    <t>界青门</t>
  </si>
  <si>
    <t>增加所有界青门的功法发挥效率上限</t>
  </si>
  <si>
    <t>增加所有界青门的功法的威力</t>
  </si>
  <si>
    <t>增加玄阴类功法的威力</t>
  </si>
  <si>
    <t>减少玄阴类功法的提气与架势消耗</t>
  </si>
  <si>
    <t>大幅增加运用者的灵敏</t>
  </si>
  <si>
    <t>大幅增加运用者的灵敏的发挥效率</t>
  </si>
  <si>
    <t>大幅增加玄阴类功法的发挥效率上限</t>
  </si>
  <si>
    <t>大幅降低玄阴类功法的使用需求</t>
  </si>
  <si>
    <t>玄阴类功法的逆练效果转变为正练效果</t>
    <phoneticPr fontId="1" type="noConversion"/>
  </si>
  <si>
    <t>玄阴类功法的正练效果转变为逆练效果</t>
    <phoneticPr fontId="1" type="noConversion"/>
  </si>
  <si>
    <t>属性为玄阴，降低受到的纯阳伤害</t>
    <phoneticPr fontId="1" type="noConversion"/>
  </si>
  <si>
    <t>属性为玄阴，降低受到的归元伤害</t>
    <phoneticPr fontId="1" type="noConversion"/>
  </si>
  <si>
    <t>武当太和功</t>
  </si>
  <si>
    <t>一字浑元桩</t>
  </si>
  <si>
    <t>武当混元功</t>
  </si>
  <si>
    <t>太乙神功</t>
  </si>
  <si>
    <t>抱元守一</t>
  </si>
  <si>
    <t>罗天真诀十二桩</t>
  </si>
  <si>
    <t>洗髓金经</t>
  </si>
  <si>
    <t>纯阳无极功</t>
  </si>
  <si>
    <t>增加所有武当派的功法发挥效率上限</t>
  </si>
  <si>
    <t>增加所有武当派的功法的威力</t>
  </si>
  <si>
    <t>增加纯阳类功法的发挥效率上限</t>
  </si>
  <si>
    <t>降低纯阳类功法的使用需求</t>
  </si>
  <si>
    <t>增加混元类功法的发挥效率上限</t>
  </si>
  <si>
    <t>降低混元类功法的使用需求</t>
  </si>
  <si>
    <t>将运用者的紫霞内力转化为纯阳内力</t>
  </si>
  <si>
    <t>将运用者的玄阴内力化为纯阳内力</t>
  </si>
  <si>
    <t>大幅增加运用者的根骨、定力</t>
  </si>
  <si>
    <t>大幅增加运用者的根骨、定力的发挥效率</t>
  </si>
  <si>
    <t>大幅增加混元类功法的发挥效率上限</t>
  </si>
  <si>
    <t>大幅降低混元类功法的使用需求</t>
  </si>
  <si>
    <t>大幅增加纯阳类功法的发挥效率上限</t>
  </si>
  <si>
    <t>大幅降低纯阳类功法的使用需求</t>
  </si>
  <si>
    <t>混元类功法的逆练效果转变为正练效果</t>
    <phoneticPr fontId="1" type="noConversion"/>
  </si>
  <si>
    <t>混元类功法的正练效果转变为逆练效果</t>
    <phoneticPr fontId="1" type="noConversion"/>
  </si>
  <si>
    <t>武当派</t>
    <phoneticPr fontId="1" type="noConversion"/>
  </si>
  <si>
    <t>丹田开合功</t>
  </si>
  <si>
    <t>峨眉十二桩</t>
  </si>
  <si>
    <t>先天一元气功</t>
  </si>
  <si>
    <t>灵悟功</t>
  </si>
  <si>
    <t>莲花太玄功</t>
  </si>
  <si>
    <t>普贤心经</t>
  </si>
  <si>
    <t>大般涅槃法</t>
  </si>
  <si>
    <t>坐忘玄功</t>
  </si>
  <si>
    <t>招式</t>
    <phoneticPr fontId="1" type="noConversion"/>
  </si>
  <si>
    <t>身法</t>
    <phoneticPr fontId="1" type="noConversion"/>
  </si>
  <si>
    <t>主动</t>
    <phoneticPr fontId="1" type="noConversion"/>
  </si>
  <si>
    <t>被动</t>
    <phoneticPr fontId="1" type="noConversion"/>
  </si>
  <si>
    <t>万用</t>
    <phoneticPr fontId="1" type="noConversion"/>
  </si>
  <si>
    <t>峨眉派</t>
    <phoneticPr fontId="1" type="noConversion"/>
  </si>
  <si>
    <t>增加所有峨眉派的功法发挥效率上限</t>
  </si>
  <si>
    <t>增加所有峨眉派的功法的威力</t>
  </si>
  <si>
    <t>大幅增加运用者的悟性、定力</t>
  </si>
  <si>
    <t>大幅增加运用者的悟性、定力的发挥效率</t>
  </si>
  <si>
    <t>将运用者的纯阳内力转化为紫霞内力</t>
  </si>
  <si>
    <t>将运用者的金刚内力化为紫霞内力</t>
  </si>
  <si>
    <t>大幅增加运用者的灵敏、定力</t>
  </si>
  <si>
    <t>大幅增加运用者的灵敏、定力的发挥效率</t>
  </si>
  <si>
    <t>大幅增加紫霞类功法的威力</t>
  </si>
  <si>
    <t>大幅减少紫霞类功法的提气与架势消耗</t>
  </si>
  <si>
    <t>紫霞功法对归元内力造成额外的克制伤害</t>
    <phoneticPr fontId="1" type="noConversion"/>
  </si>
  <si>
    <t>紫霞功法对金刚内力造成额外的克制伤害</t>
    <phoneticPr fontId="1" type="noConversion"/>
  </si>
  <si>
    <t>所有前世善名越多，功法的威力就越高</t>
    <phoneticPr fontId="1" type="noConversion"/>
  </si>
  <si>
    <t>所有前世恶名越多，功法的威力就越高</t>
    <phoneticPr fontId="1" type="noConversion"/>
  </si>
  <si>
    <t>属性为紫霞，降低受到的纯阳伤害</t>
    <phoneticPr fontId="1" type="noConversion"/>
  </si>
  <si>
    <t>属性为紫霞，降低受到的玄阴伤害</t>
    <phoneticPr fontId="1" type="noConversion"/>
  </si>
  <si>
    <t>璇女派</t>
  </si>
  <si>
    <t>增加璇女派所有的功法发挥效率上限</t>
  </si>
  <si>
    <t>增加所有璇女派的功法的威力</t>
  </si>
  <si>
    <t>增加玄阴类功法的发挥效率上限</t>
  </si>
  <si>
    <t>降低玄阴类功法的使用需求</t>
  </si>
  <si>
    <t>大幅增加运用者的灵敏、根骨</t>
  </si>
  <si>
    <t>大幅增加运用者的灵敏、根骨的发挥效率</t>
  </si>
  <si>
    <t>将运用者的紫霞内力转化为玄阴内力</t>
  </si>
  <si>
    <t>将运用者的纯阳内力化为玄阴内力</t>
  </si>
  <si>
    <t>大幅增加运用者的根骨</t>
  </si>
  <si>
    <t>大幅增加运用者的根骨的发挥效率</t>
  </si>
  <si>
    <t>大幅增加玄阴类功法的威力</t>
  </si>
  <si>
    <t>大幅减少玄阴类功法的提气与架势消耗</t>
  </si>
  <si>
    <t>大幅增加所有主要属性，童女身加威力</t>
    <phoneticPr fontId="1" type="noConversion"/>
  </si>
  <si>
    <t>大幅增加主要属性发挥效率，童女身加威力</t>
    <phoneticPr fontId="1" type="noConversion"/>
  </si>
  <si>
    <t>提高运用者的轻灵真气的效果</t>
    <phoneticPr fontId="1" type="noConversion"/>
  </si>
  <si>
    <t>大幅提高轻灵真气效果，降低其它真气效果</t>
    <phoneticPr fontId="1" type="noConversion"/>
  </si>
  <si>
    <t>玄阴功法对纯阳内力造成额外的克制伤害</t>
    <phoneticPr fontId="1" type="noConversion"/>
  </si>
  <si>
    <t>玄阴功法对归元内力造成额外的克制伤害</t>
    <phoneticPr fontId="1" type="noConversion"/>
  </si>
  <si>
    <t>少阴一明钰</t>
  </si>
  <si>
    <t>璇女心诀</t>
  </si>
  <si>
    <t>玉骨功</t>
  </si>
  <si>
    <t>望舒御月功</t>
  </si>
  <si>
    <t>西华真经</t>
  </si>
  <si>
    <t>帝女神功</t>
  </si>
  <si>
    <t>瑶池仙浴法</t>
  </si>
  <si>
    <t>太元玉女功</t>
  </si>
  <si>
    <t>太阴一明钰</t>
  </si>
  <si>
    <t>燔石锤锻篇</t>
  </si>
  <si>
    <t>彰施乃服篇</t>
  </si>
  <si>
    <t>五金佳兵篇</t>
  </si>
  <si>
    <t>千锤百炼篇</t>
  </si>
  <si>
    <t>祭魂生威篇</t>
  </si>
  <si>
    <t>铸剑山庄</t>
  </si>
  <si>
    <t>增加所有铸剑山庄的功法发挥效率上限</t>
  </si>
  <si>
    <t>增加所有铸剑山庄的功法的威力</t>
  </si>
  <si>
    <t>增加纯阳类功法的威力</t>
  </si>
  <si>
    <t>减少纯阳类功法的提气与架势消耗</t>
  </si>
  <si>
    <t>大幅增加运用者的膂力、悟性</t>
  </si>
  <si>
    <t>大幅增加运用者的膂力、悟性的发挥效率</t>
  </si>
  <si>
    <t>增加所有武器的发挥效率上限</t>
  </si>
  <si>
    <t>大幅降低所有武器的使用需求</t>
  </si>
  <si>
    <t>属性为纯阳，降低受到的金刚伤害</t>
    <phoneticPr fontId="1" type="noConversion"/>
  </si>
  <si>
    <t>属性为纯阳，降低受到的玄阴伤害</t>
    <phoneticPr fontId="1" type="noConversion"/>
  </si>
  <si>
    <t>封口固气法</t>
    <phoneticPr fontId="1" type="noConversion"/>
  </si>
  <si>
    <t>十三太保横练功</t>
  </si>
  <si>
    <t>铁鼎金身功</t>
  </si>
  <si>
    <t>光明狮子劲</t>
  </si>
  <si>
    <t>增加所有狮相门的功法发挥效率上限</t>
  </si>
  <si>
    <t>增加所有狮相门的功法的威力</t>
  </si>
  <si>
    <t>降低运用者身上的破绽对运用者造成的影响</t>
  </si>
  <si>
    <t>运用者身上的每个部位最多只会出现5个破绽</t>
  </si>
  <si>
    <t>大幅增加运用者的膂力、体质</t>
  </si>
  <si>
    <t>大幅增加运用者的膂力、体质的发挥效率</t>
  </si>
  <si>
    <t>属性为金刚，降低受到的玄阴伤害</t>
    <phoneticPr fontId="1" type="noConversion"/>
  </si>
  <si>
    <t>属性为金刚，降低受到的归元伤害</t>
    <phoneticPr fontId="1" type="noConversion"/>
  </si>
  <si>
    <t>狮相门</t>
  </si>
  <si>
    <t>铜人腧穴经</t>
  </si>
  <si>
    <t>九针十二原</t>
  </si>
  <si>
    <t>金针伐脉功</t>
  </si>
  <si>
    <t>甲乙全篇</t>
  </si>
  <si>
    <t>内经灵枢篇</t>
  </si>
  <si>
    <t>增加所有百花谷的功法发挥效率上限</t>
  </si>
  <si>
    <t>增加所有百花谷的功法的威力</t>
  </si>
  <si>
    <t>运用者身上的每个部位最多只会被封闭5个穴道</t>
  </si>
  <si>
    <t>大幅增加运用者在战斗中治疗伤势的速度与效果</t>
  </si>
  <si>
    <t>大幅减少敌人在战斗中治疗伤势的速度与效果</t>
  </si>
  <si>
    <t>将运用者的金刚内力转化为玄阴内力</t>
  </si>
  <si>
    <t>将运用者的归元内力化为玄阴内力</t>
  </si>
  <si>
    <t>属性为玄阴，降低受到的紫霞伤害</t>
    <phoneticPr fontId="1" type="noConversion"/>
  </si>
  <si>
    <t>属性为玄阴，降低受到的金刚伤害</t>
    <phoneticPr fontId="1" type="noConversion"/>
  </si>
  <si>
    <t>降低运用者身上被封闭的穴道造成的影响</t>
    <phoneticPr fontId="1" type="noConversion"/>
  </si>
  <si>
    <t>百花谷</t>
  </si>
  <si>
    <t>百邪体大法</t>
  </si>
  <si>
    <t>引毒术</t>
  </si>
  <si>
    <t>黄仙法</t>
  </si>
  <si>
    <t>赤仙法</t>
  </si>
  <si>
    <t>黑仙法</t>
  </si>
  <si>
    <t>青仙法</t>
  </si>
  <si>
    <t>离魂功</t>
  </si>
  <si>
    <t>增加五仙教所有的功法发挥效率上限</t>
  </si>
  <si>
    <t>增加五仙教所有的功法威力</t>
  </si>
  <si>
    <t>增加紫霞类功法的发挥效率上限</t>
  </si>
  <si>
    <t>降低紫霞类功法的使用需求</t>
  </si>
  <si>
    <t>增加紫霞类功法的威力</t>
  </si>
  <si>
    <t>减少紫霞类功法的提气与架势消耗</t>
  </si>
  <si>
    <t>大幅增加运功者的灵敏、悟性</t>
  </si>
  <si>
    <t>大幅增加运用者的灵敏、悟性的发挥效率</t>
  </si>
  <si>
    <t>将运用者的玄阴内力转化为紫霞内力</t>
  </si>
  <si>
    <t>将运用者的归元内力化为紫霞内力</t>
  </si>
  <si>
    <t>大幅增加紫霞类功法的发挥效率上限</t>
  </si>
  <si>
    <t>大幅降低紫霞类功法的使用需求</t>
  </si>
  <si>
    <t>正面特性越多，所有功法的威力就越强</t>
    <phoneticPr fontId="1" type="noConversion"/>
  </si>
  <si>
    <t>负面特性越多，所有功法的威力就越高</t>
    <phoneticPr fontId="1" type="noConversion"/>
  </si>
  <si>
    <t>五仙教</t>
  </si>
  <si>
    <t>序号</t>
    <phoneticPr fontId="1" type="noConversion"/>
  </si>
  <si>
    <t>火</t>
    <phoneticPr fontId="1" type="noConversion"/>
  </si>
  <si>
    <t>基本属性</t>
    <phoneticPr fontId="1" type="noConversion"/>
  </si>
  <si>
    <t>主属性</t>
    <phoneticPr fontId="1" type="noConversion"/>
  </si>
  <si>
    <t>副属性</t>
    <phoneticPr fontId="1" type="noConversion"/>
  </si>
  <si>
    <t>副属性比例</t>
    <phoneticPr fontId="1" type="noConversion"/>
  </si>
  <si>
    <t>实际属性</t>
    <phoneticPr fontId="1" type="noConversion"/>
  </si>
  <si>
    <t>内功冲突情况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</si>
</sst>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color theme="3" tint="0.39997558519241921"/>
      <name val="微软雅黑"/>
      <family val="2"/>
      <charset val="134"/>
    </font>
    <font>
      <b/>
      <sz val="11"/>
      <color theme="9"/>
      <name val="微软雅黑"/>
      <family val="2"/>
      <charset val="134"/>
    </font>
    <font>
      <b/>
      <sz val="11"/>
      <color theme="7"/>
      <name val="微软雅黑"/>
      <family val="2"/>
      <charset val="134"/>
    </font>
    <font>
      <b/>
      <sz val="11"/>
      <color theme="0" tint="-0.499984740745262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B4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B4FF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9" fontId="2" fillId="8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2" fillId="2" borderId="1" xfId="0" applyNumberFormat="1" applyFont="1" applyFill="1" applyBorder="1" applyAlignment="1">
      <alignment horizontal="center" vertical="center"/>
    </xf>
    <xf numFmtId="1" fontId="2" fillId="7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9" fontId="0" fillId="0" borderId="0" xfId="0" applyNumberFormat="1"/>
    <xf numFmtId="9" fontId="2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9" fontId="8" fillId="8" borderId="1" xfId="0" applyNumberFormat="1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B4FF"/>
      <color rgb="FFFF99FF"/>
      <color rgb="FFFFB4B4"/>
      <color rgb="FFFF9696"/>
      <color rgb="FFFFFF99"/>
      <color rgb="FFFFCC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065448961736926"/>
          <c:y val="4.5264607969356052E-2"/>
          <c:w val="0.61683161033442246"/>
          <c:h val="0.91996441608664148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tx2">
                <a:lumMod val="20000"/>
                <a:lumOff val="80000"/>
              </a:schemeClr>
            </a:solidFill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内力属性模拟器!$D$2:$D$6</c:f>
              <c:strCache>
                <c:ptCount val="5"/>
                <c:pt idx="0">
                  <c:v>金</c:v>
                </c:pt>
                <c:pt idx="1">
                  <c:v>木</c:v>
                </c:pt>
                <c:pt idx="2">
                  <c:v>水</c:v>
                </c:pt>
                <c:pt idx="3">
                  <c:v>火</c:v>
                </c:pt>
                <c:pt idx="4">
                  <c:v>土</c:v>
                </c:pt>
              </c:strCache>
            </c:strRef>
          </c:cat>
          <c:val>
            <c:numRef>
              <c:f>内力属性模拟器!$E$2:$E$6</c:f>
              <c:numCache>
                <c:formatCode>0</c:formatCode>
                <c:ptCount val="5"/>
                <c:pt idx="0">
                  <c:v>361</c:v>
                </c:pt>
                <c:pt idx="1">
                  <c:v>341</c:v>
                </c:pt>
                <c:pt idx="2">
                  <c:v>461</c:v>
                </c:pt>
                <c:pt idx="3">
                  <c:v>81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D-4065-844B-40A65617B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57344"/>
        <c:axId val="176091136"/>
      </c:radarChart>
      <c:catAx>
        <c:axId val="17605734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800">
                <a:latin typeface="微软雅黑" panose="020B0503020204020204" pitchFamily="34" charset="-122"/>
                <a:ea typeface="微软雅黑" panose="020B0503020204020204" pitchFamily="34" charset="-122"/>
              </a:defRPr>
            </a:pPr>
            <a:endParaRPr lang="en-US"/>
          </a:p>
        </c:txPr>
        <c:crossAx val="176091136"/>
        <c:crosses val="autoZero"/>
        <c:auto val="1"/>
        <c:lblAlgn val="ctr"/>
        <c:lblOffset val="100"/>
        <c:noMultiLvlLbl val="0"/>
      </c:catAx>
      <c:valAx>
        <c:axId val="176091136"/>
        <c:scaling>
          <c:orientation val="minMax"/>
        </c:scaling>
        <c:delete val="1"/>
        <c:axPos val="l"/>
        <c:majorGridlines/>
        <c:numFmt formatCode="0" sourceLinked="1"/>
        <c:majorTickMark val="cross"/>
        <c:minorTickMark val="none"/>
        <c:tickLblPos val="nextTo"/>
        <c:crossAx val="17605734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10</xdr:row>
      <xdr:rowOff>4761</xdr:rowOff>
    </xdr:from>
    <xdr:to>
      <xdr:col>8</xdr:col>
      <xdr:colOff>1181100</xdr:colOff>
      <xdr:row>38</xdr:row>
      <xdr:rowOff>28575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2"/>
  <sheetViews>
    <sheetView tabSelected="1" workbookViewId="0">
      <pane ySplit="2" topLeftCell="A108" activePane="bottomLeft" state="frozen"/>
      <selection pane="bottomLeft" activeCell="H2" sqref="H1:L1048576"/>
    </sheetView>
  </sheetViews>
  <sheetFormatPr defaultColWidth="9" defaultRowHeight="16.5"/>
  <cols>
    <col min="1" max="1" width="5.5703125" style="1" bestFit="1" customWidth="1"/>
    <col min="2" max="2" width="12" style="1" customWidth="1"/>
    <col min="3" max="3" width="13.5703125" style="1" customWidth="1"/>
    <col min="4" max="4" width="9.85546875" style="21" bestFit="1" customWidth="1"/>
    <col min="5" max="5" width="7.5703125" style="21" customWidth="1"/>
    <col min="6" max="6" width="9.85546875" style="21" bestFit="1" customWidth="1"/>
    <col min="7" max="7" width="8.5703125" style="22" customWidth="1"/>
    <col min="8" max="12" width="5.7109375" style="1" customWidth="1"/>
    <col min="13" max="14" width="40.5703125" style="1" customWidth="1"/>
    <col min="15" max="15" width="4.5703125" style="23" customWidth="1"/>
    <col min="16" max="16" width="4.5703125" style="24" customWidth="1"/>
    <col min="17" max="17" width="4.5703125" style="25" customWidth="1"/>
    <col min="18" max="18" width="4.5703125" style="26" customWidth="1"/>
    <col min="19" max="19" width="4.5703125" style="27" customWidth="1"/>
    <col min="20" max="20" width="4.5703125" style="29" customWidth="1"/>
    <col min="21" max="16384" width="9" style="1"/>
  </cols>
  <sheetData>
    <row r="1" spans="1:20" ht="15.95" customHeight="1">
      <c r="A1" s="49" t="s">
        <v>372</v>
      </c>
      <c r="B1" s="49" t="s">
        <v>0</v>
      </c>
      <c r="C1" s="49" t="s">
        <v>1</v>
      </c>
      <c r="D1" s="48" t="s">
        <v>2</v>
      </c>
      <c r="E1" s="48" t="s">
        <v>36</v>
      </c>
      <c r="F1" s="48" t="s">
        <v>10</v>
      </c>
      <c r="G1" s="50" t="s">
        <v>3</v>
      </c>
      <c r="H1" s="49" t="s">
        <v>4</v>
      </c>
      <c r="I1" s="49"/>
      <c r="J1" s="49"/>
      <c r="K1" s="49"/>
      <c r="L1" s="49"/>
      <c r="M1" s="48" t="s">
        <v>14</v>
      </c>
      <c r="N1" s="48" t="s">
        <v>15</v>
      </c>
      <c r="O1" s="49" t="s">
        <v>18</v>
      </c>
      <c r="P1" s="49"/>
      <c r="Q1" s="49"/>
      <c r="R1" s="49"/>
      <c r="S1" s="49"/>
      <c r="T1" s="49"/>
    </row>
    <row r="2" spans="1:20" ht="15.95" customHeight="1">
      <c r="A2" s="49"/>
      <c r="B2" s="49"/>
      <c r="C2" s="49"/>
      <c r="D2" s="48"/>
      <c r="E2" s="48"/>
      <c r="F2" s="48"/>
      <c r="G2" s="50"/>
      <c r="H2" s="36" t="s">
        <v>5</v>
      </c>
      <c r="I2" s="36" t="s">
        <v>6</v>
      </c>
      <c r="J2" s="36" t="s">
        <v>7</v>
      </c>
      <c r="K2" s="36" t="s">
        <v>8</v>
      </c>
      <c r="L2" s="36" t="s">
        <v>9</v>
      </c>
      <c r="M2" s="48"/>
      <c r="N2" s="48"/>
      <c r="O2" s="31" t="s">
        <v>255</v>
      </c>
      <c r="P2" s="32" t="s">
        <v>256</v>
      </c>
      <c r="Q2" s="33" t="s">
        <v>257</v>
      </c>
      <c r="R2" s="34" t="s">
        <v>258</v>
      </c>
      <c r="S2" s="35" t="s">
        <v>259</v>
      </c>
      <c r="T2" s="36" t="s">
        <v>99</v>
      </c>
    </row>
    <row r="3" spans="1:20" ht="15.95" customHeight="1">
      <c r="A3" s="2">
        <v>1</v>
      </c>
      <c r="B3" s="2" t="s">
        <v>71</v>
      </c>
      <c r="C3" s="2" t="s">
        <v>72</v>
      </c>
      <c r="D3" s="8" t="s">
        <v>181</v>
      </c>
      <c r="E3" s="2" t="s">
        <v>37</v>
      </c>
      <c r="F3" s="9">
        <v>4</v>
      </c>
      <c r="G3" s="10">
        <v>1</v>
      </c>
      <c r="H3" s="11">
        <f t="shared" ref="H3:H11" si="0">IF($D3="金刚",$F3*$G3,IF($D3="混元",$F3*$G3,0))</f>
        <v>4</v>
      </c>
      <c r="I3" s="12">
        <f t="shared" ref="I3:I11" si="1">IF($D3="紫霞",$F3*$G3,IF($D3="混元",$F3*$G3,0))</f>
        <v>4</v>
      </c>
      <c r="J3" s="13">
        <f t="shared" ref="J3:J11" si="2">IF($D3="玄阴",$F3*$G3,IF($D3="混元",$F3*$G3,0))</f>
        <v>4</v>
      </c>
      <c r="K3" s="14">
        <f t="shared" ref="K3:K11" si="3">IF($D3="纯阳",$F3*$G3,IF($D3="混元",$F3*$G3,0))</f>
        <v>4</v>
      </c>
      <c r="L3" s="15">
        <f t="shared" ref="L3:L11" si="4">IF($D3="归元",$F3*$G3,IF($D3="混元",$F3*$G3,0))</f>
        <v>4</v>
      </c>
      <c r="M3" s="9" t="s">
        <v>95</v>
      </c>
      <c r="N3" s="9" t="s">
        <v>96</v>
      </c>
      <c r="O3" s="3">
        <v>2</v>
      </c>
      <c r="P3" s="4">
        <v>2</v>
      </c>
      <c r="Q3" s="5">
        <v>3</v>
      </c>
      <c r="R3" s="6">
        <v>3</v>
      </c>
      <c r="S3" s="7">
        <v>4</v>
      </c>
      <c r="T3" s="28">
        <f t="shared" ref="T3:T11" si="5">SUM(O3:S3)</f>
        <v>14</v>
      </c>
    </row>
    <row r="4" spans="1:20" ht="15.95" customHeight="1">
      <c r="A4" s="2">
        <v>2</v>
      </c>
      <c r="B4" s="2" t="s">
        <v>71</v>
      </c>
      <c r="C4" s="2" t="s">
        <v>73</v>
      </c>
      <c r="D4" s="11" t="s">
        <v>27</v>
      </c>
      <c r="E4" s="2" t="s">
        <v>38</v>
      </c>
      <c r="F4" s="9">
        <v>20</v>
      </c>
      <c r="G4" s="10">
        <v>1</v>
      </c>
      <c r="H4" s="11">
        <f t="shared" si="0"/>
        <v>20</v>
      </c>
      <c r="I4" s="12">
        <f t="shared" si="1"/>
        <v>0</v>
      </c>
      <c r="J4" s="13">
        <f t="shared" si="2"/>
        <v>0</v>
      </c>
      <c r="K4" s="14">
        <f t="shared" si="3"/>
        <v>0</v>
      </c>
      <c r="L4" s="15">
        <f t="shared" si="4"/>
        <v>0</v>
      </c>
      <c r="M4" s="9" t="s">
        <v>97</v>
      </c>
      <c r="N4" s="9" t="s">
        <v>98</v>
      </c>
      <c r="O4" s="3">
        <v>5</v>
      </c>
      <c r="P4" s="4">
        <v>1</v>
      </c>
      <c r="Q4" s="5">
        <v>8</v>
      </c>
      <c r="R4" s="6">
        <v>5</v>
      </c>
      <c r="S4" s="7">
        <v>0</v>
      </c>
      <c r="T4" s="28">
        <f t="shared" si="5"/>
        <v>19</v>
      </c>
    </row>
    <row r="5" spans="1:20" ht="15.95" customHeight="1">
      <c r="A5" s="2">
        <v>3</v>
      </c>
      <c r="B5" s="2" t="s">
        <v>71</v>
      </c>
      <c r="C5" s="2" t="s">
        <v>74</v>
      </c>
      <c r="D5" s="11" t="s">
        <v>27</v>
      </c>
      <c r="E5" s="2" t="s">
        <v>39</v>
      </c>
      <c r="F5" s="9">
        <v>30</v>
      </c>
      <c r="G5" s="10">
        <v>1</v>
      </c>
      <c r="H5" s="11">
        <f t="shared" si="0"/>
        <v>30</v>
      </c>
      <c r="I5" s="12">
        <f t="shared" si="1"/>
        <v>0</v>
      </c>
      <c r="J5" s="13">
        <f t="shared" si="2"/>
        <v>0</v>
      </c>
      <c r="K5" s="14">
        <f t="shared" si="3"/>
        <v>0</v>
      </c>
      <c r="L5" s="15">
        <f t="shared" si="4"/>
        <v>0</v>
      </c>
      <c r="M5" s="9" t="s">
        <v>87</v>
      </c>
      <c r="N5" s="9" t="s">
        <v>88</v>
      </c>
      <c r="O5" s="3">
        <v>3</v>
      </c>
      <c r="P5" s="4">
        <v>1</v>
      </c>
      <c r="Q5" s="5">
        <v>4</v>
      </c>
      <c r="R5" s="6">
        <v>4</v>
      </c>
      <c r="S5" s="7">
        <v>4</v>
      </c>
      <c r="T5" s="28">
        <f t="shared" si="5"/>
        <v>16</v>
      </c>
    </row>
    <row r="6" spans="1:20" ht="15.95" customHeight="1">
      <c r="A6" s="2">
        <v>4</v>
      </c>
      <c r="B6" s="2" t="s">
        <v>71</v>
      </c>
      <c r="C6" s="2" t="s">
        <v>78</v>
      </c>
      <c r="D6" s="8" t="s">
        <v>181</v>
      </c>
      <c r="E6" s="2" t="s">
        <v>40</v>
      </c>
      <c r="F6" s="9">
        <v>16</v>
      </c>
      <c r="G6" s="10">
        <v>1</v>
      </c>
      <c r="H6" s="11">
        <f t="shared" si="0"/>
        <v>16</v>
      </c>
      <c r="I6" s="12">
        <f t="shared" si="1"/>
        <v>16</v>
      </c>
      <c r="J6" s="13">
        <f t="shared" si="2"/>
        <v>16</v>
      </c>
      <c r="K6" s="14">
        <f t="shared" si="3"/>
        <v>16</v>
      </c>
      <c r="L6" s="15">
        <f t="shared" si="4"/>
        <v>16</v>
      </c>
      <c r="M6" s="9" t="s">
        <v>81</v>
      </c>
      <c r="N6" s="9" t="s">
        <v>82</v>
      </c>
      <c r="O6" s="3">
        <v>1</v>
      </c>
      <c r="P6" s="4">
        <v>2</v>
      </c>
      <c r="Q6" s="5">
        <v>2</v>
      </c>
      <c r="R6" s="6">
        <v>4</v>
      </c>
      <c r="S6" s="7">
        <v>6</v>
      </c>
      <c r="T6" s="28">
        <f t="shared" si="5"/>
        <v>15</v>
      </c>
    </row>
    <row r="7" spans="1:20" ht="15.95" customHeight="1">
      <c r="A7" s="2">
        <v>5</v>
      </c>
      <c r="B7" s="2" t="s">
        <v>71</v>
      </c>
      <c r="C7" s="2" t="s">
        <v>75</v>
      </c>
      <c r="D7" s="11" t="s">
        <v>27</v>
      </c>
      <c r="E7" s="2" t="s">
        <v>41</v>
      </c>
      <c r="F7" s="9">
        <v>50</v>
      </c>
      <c r="G7" s="10"/>
      <c r="H7" s="11">
        <f t="shared" si="0"/>
        <v>0</v>
      </c>
      <c r="I7" s="12">
        <f t="shared" si="1"/>
        <v>0</v>
      </c>
      <c r="J7" s="13">
        <f t="shared" si="2"/>
        <v>0</v>
      </c>
      <c r="K7" s="14">
        <f t="shared" si="3"/>
        <v>0</v>
      </c>
      <c r="L7" s="15">
        <f t="shared" si="4"/>
        <v>0</v>
      </c>
      <c r="M7" s="9" t="s">
        <v>83</v>
      </c>
      <c r="N7" s="9" t="s">
        <v>84</v>
      </c>
      <c r="O7" s="3">
        <v>2</v>
      </c>
      <c r="P7" s="4">
        <v>3</v>
      </c>
      <c r="Q7" s="5">
        <v>6</v>
      </c>
      <c r="R7" s="6">
        <v>5</v>
      </c>
      <c r="S7" s="7">
        <v>3</v>
      </c>
      <c r="T7" s="28">
        <f t="shared" si="5"/>
        <v>19</v>
      </c>
    </row>
    <row r="8" spans="1:20" ht="15.95" customHeight="1">
      <c r="A8" s="2">
        <v>6</v>
      </c>
      <c r="B8" s="2" t="s">
        <v>71</v>
      </c>
      <c r="C8" s="2" t="s">
        <v>76</v>
      </c>
      <c r="D8" s="11" t="s">
        <v>27</v>
      </c>
      <c r="E8" s="2" t="s">
        <v>42</v>
      </c>
      <c r="F8" s="9">
        <v>60</v>
      </c>
      <c r="G8" s="10"/>
      <c r="H8" s="11">
        <f t="shared" si="0"/>
        <v>0</v>
      </c>
      <c r="I8" s="12">
        <f t="shared" si="1"/>
        <v>0</v>
      </c>
      <c r="J8" s="13">
        <f t="shared" si="2"/>
        <v>0</v>
      </c>
      <c r="K8" s="14">
        <f t="shared" si="3"/>
        <v>0</v>
      </c>
      <c r="L8" s="15">
        <f t="shared" si="4"/>
        <v>0</v>
      </c>
      <c r="M8" s="9" t="s">
        <v>89</v>
      </c>
      <c r="N8" s="9" t="s">
        <v>90</v>
      </c>
      <c r="O8" s="3">
        <v>1</v>
      </c>
      <c r="P8" s="4">
        <v>1</v>
      </c>
      <c r="Q8" s="5">
        <v>2</v>
      </c>
      <c r="R8" s="6">
        <v>3</v>
      </c>
      <c r="S8" s="7">
        <v>8</v>
      </c>
      <c r="T8" s="28">
        <f t="shared" si="5"/>
        <v>15</v>
      </c>
    </row>
    <row r="9" spans="1:20" ht="15.95" customHeight="1">
      <c r="A9" s="2">
        <v>7</v>
      </c>
      <c r="B9" s="2" t="s">
        <v>71</v>
      </c>
      <c r="C9" s="2" t="s">
        <v>77</v>
      </c>
      <c r="D9" s="11" t="s">
        <v>27</v>
      </c>
      <c r="E9" s="2" t="s">
        <v>43</v>
      </c>
      <c r="F9" s="9">
        <v>70</v>
      </c>
      <c r="G9" s="10"/>
      <c r="H9" s="11">
        <f t="shared" si="0"/>
        <v>0</v>
      </c>
      <c r="I9" s="12">
        <f t="shared" si="1"/>
        <v>0</v>
      </c>
      <c r="J9" s="13">
        <f t="shared" si="2"/>
        <v>0</v>
      </c>
      <c r="K9" s="14">
        <f t="shared" si="3"/>
        <v>0</v>
      </c>
      <c r="L9" s="15">
        <f t="shared" si="4"/>
        <v>0</v>
      </c>
      <c r="M9" s="9" t="s">
        <v>85</v>
      </c>
      <c r="N9" s="9" t="s">
        <v>86</v>
      </c>
      <c r="O9" s="3">
        <v>6</v>
      </c>
      <c r="P9" s="4">
        <v>3</v>
      </c>
      <c r="Q9" s="5">
        <v>9</v>
      </c>
      <c r="R9" s="6">
        <v>6</v>
      </c>
      <c r="S9" s="7">
        <v>0</v>
      </c>
      <c r="T9" s="28">
        <f t="shared" si="5"/>
        <v>24</v>
      </c>
    </row>
    <row r="10" spans="1:20" ht="15.95" customHeight="1">
      <c r="A10" s="2">
        <v>8</v>
      </c>
      <c r="B10" s="2" t="s">
        <v>71</v>
      </c>
      <c r="C10" s="2" t="s">
        <v>79</v>
      </c>
      <c r="D10" s="8" t="s">
        <v>179</v>
      </c>
      <c r="E10" s="2" t="s">
        <v>44</v>
      </c>
      <c r="F10" s="9">
        <v>32</v>
      </c>
      <c r="G10" s="10"/>
      <c r="H10" s="11">
        <f t="shared" si="0"/>
        <v>0</v>
      </c>
      <c r="I10" s="12">
        <f t="shared" si="1"/>
        <v>0</v>
      </c>
      <c r="J10" s="13">
        <f t="shared" si="2"/>
        <v>0</v>
      </c>
      <c r="K10" s="14">
        <f t="shared" si="3"/>
        <v>0</v>
      </c>
      <c r="L10" s="15">
        <f t="shared" si="4"/>
        <v>0</v>
      </c>
      <c r="M10" s="9" t="s">
        <v>91</v>
      </c>
      <c r="N10" s="9" t="s">
        <v>92</v>
      </c>
      <c r="O10" s="3">
        <v>4</v>
      </c>
      <c r="P10" s="4">
        <v>2</v>
      </c>
      <c r="Q10" s="5">
        <v>6</v>
      </c>
      <c r="R10" s="6">
        <v>5</v>
      </c>
      <c r="S10" s="7">
        <v>4</v>
      </c>
      <c r="T10" s="28">
        <f t="shared" si="5"/>
        <v>21</v>
      </c>
    </row>
    <row r="11" spans="1:20" ht="15.95" customHeight="1">
      <c r="A11" s="2">
        <v>9</v>
      </c>
      <c r="B11" s="2" t="s">
        <v>71</v>
      </c>
      <c r="C11" s="2" t="s">
        <v>80</v>
      </c>
      <c r="D11" s="8" t="s">
        <v>179</v>
      </c>
      <c r="E11" s="2" t="s">
        <v>45</v>
      </c>
      <c r="F11" s="9">
        <v>36</v>
      </c>
      <c r="G11" s="10"/>
      <c r="H11" s="11">
        <f t="shared" si="0"/>
        <v>0</v>
      </c>
      <c r="I11" s="12">
        <f t="shared" si="1"/>
        <v>0</v>
      </c>
      <c r="J11" s="13">
        <f t="shared" si="2"/>
        <v>0</v>
      </c>
      <c r="K11" s="14">
        <f t="shared" si="3"/>
        <v>0</v>
      </c>
      <c r="L11" s="15">
        <f t="shared" si="4"/>
        <v>0</v>
      </c>
      <c r="M11" s="9" t="s">
        <v>93</v>
      </c>
      <c r="N11" s="9" t="s">
        <v>94</v>
      </c>
      <c r="O11" s="3">
        <v>2</v>
      </c>
      <c r="P11" s="4">
        <v>2</v>
      </c>
      <c r="Q11" s="5">
        <v>3</v>
      </c>
      <c r="R11" s="6">
        <v>3</v>
      </c>
      <c r="S11" s="7">
        <v>8</v>
      </c>
      <c r="T11" s="28">
        <f t="shared" si="5"/>
        <v>18</v>
      </c>
    </row>
    <row r="12" spans="1:20" ht="15.95" customHeight="1">
      <c r="A12" s="30">
        <v>10</v>
      </c>
      <c r="B12" s="30"/>
      <c r="C12" s="30"/>
      <c r="D12" s="37"/>
      <c r="E12" s="37"/>
      <c r="F12" s="37"/>
      <c r="G12" s="10"/>
      <c r="H12" s="30"/>
      <c r="I12" s="30"/>
      <c r="J12" s="30"/>
      <c r="K12" s="30"/>
      <c r="L12" s="30"/>
      <c r="M12" s="30"/>
      <c r="N12" s="30"/>
      <c r="O12" s="31"/>
      <c r="P12" s="32"/>
      <c r="Q12" s="33"/>
      <c r="R12" s="34"/>
      <c r="S12" s="35"/>
      <c r="T12" s="36"/>
    </row>
    <row r="13" spans="1:20" ht="15.95" customHeight="1">
      <c r="A13" s="2">
        <v>11</v>
      </c>
      <c r="B13" s="2" t="s">
        <v>11</v>
      </c>
      <c r="C13" s="2" t="s">
        <v>12</v>
      </c>
      <c r="D13" s="16" t="s">
        <v>13</v>
      </c>
      <c r="E13" s="2" t="s">
        <v>37</v>
      </c>
      <c r="F13" s="9">
        <v>10</v>
      </c>
      <c r="G13" s="10"/>
      <c r="H13" s="11">
        <f t="shared" ref="H13:H115" si="6">IF($D13="金刚",$F13*$G13,IF($D13="混元",$F13*$G13,0))</f>
        <v>0</v>
      </c>
      <c r="I13" s="12">
        <f>IF($D13="紫霞",$F13*$G13,IF($D13="混元",$F13*$G13,0))</f>
        <v>0</v>
      </c>
      <c r="J13" s="13">
        <f>IF($D13="玄阴",$F13*$G13,IF($D13="混元",$F13*$G13,0))</f>
        <v>0</v>
      </c>
      <c r="K13" s="14">
        <f>IF($D13="纯阳",$F13*$G13,IF($D13="混元",$F13*$G13,0))</f>
        <v>0</v>
      </c>
      <c r="L13" s="15">
        <f>IF($D13="归元",$F13*$G13,IF($D13="混元",$F13*$G13,0))</f>
        <v>0</v>
      </c>
      <c r="M13" s="9" t="s">
        <v>16</v>
      </c>
      <c r="N13" s="9" t="s">
        <v>17</v>
      </c>
      <c r="O13" s="3">
        <v>6</v>
      </c>
      <c r="P13" s="4">
        <v>1</v>
      </c>
      <c r="Q13" s="5">
        <v>8</v>
      </c>
      <c r="R13" s="6">
        <v>3</v>
      </c>
      <c r="S13" s="7">
        <v>0</v>
      </c>
      <c r="T13" s="28">
        <f>SUM(O13:S13)</f>
        <v>18</v>
      </c>
    </row>
    <row r="14" spans="1:20" ht="15.95" customHeight="1">
      <c r="A14" s="2">
        <v>12</v>
      </c>
      <c r="B14" s="2" t="s">
        <v>11</v>
      </c>
      <c r="C14" s="2" t="s">
        <v>19</v>
      </c>
      <c r="D14" s="11" t="s">
        <v>13</v>
      </c>
      <c r="E14" s="2" t="s">
        <v>38</v>
      </c>
      <c r="F14" s="9">
        <v>20</v>
      </c>
      <c r="G14" s="10"/>
      <c r="H14" s="11">
        <f t="shared" si="6"/>
        <v>0</v>
      </c>
      <c r="I14" s="12">
        <f t="shared" ref="I14:I121" si="7">IF($D14="紫霞",$F14*$G14,IF($D14="混元",$F14*$G14,0))</f>
        <v>0</v>
      </c>
      <c r="J14" s="13">
        <f t="shared" ref="J14:J121" si="8">IF($D14="玄阴",$F14*$G14,IF($D14="混元",$F14*$G14,0))</f>
        <v>0</v>
      </c>
      <c r="K14" s="14">
        <f t="shared" ref="K14:K121" si="9">IF($D14="纯阳",$F14*$G14,IF($D14="混元",$F14*$G14,0))</f>
        <v>0</v>
      </c>
      <c r="L14" s="15">
        <f t="shared" ref="L14:L121" si="10">IF($D14="归元",$F14*$G14,IF($D14="混元",$F14*$G14,0))</f>
        <v>0</v>
      </c>
      <c r="M14" s="9" t="s">
        <v>20</v>
      </c>
      <c r="N14" s="9" t="s">
        <v>21</v>
      </c>
      <c r="O14" s="3">
        <v>4</v>
      </c>
      <c r="P14" s="4">
        <v>2</v>
      </c>
      <c r="Q14" s="5">
        <v>5</v>
      </c>
      <c r="R14" s="6">
        <v>4</v>
      </c>
      <c r="S14" s="7">
        <v>2</v>
      </c>
      <c r="T14" s="28">
        <f t="shared" ref="T14:T121" si="11">SUM(O14:S14)</f>
        <v>17</v>
      </c>
    </row>
    <row r="15" spans="1:20" ht="15.95" customHeight="1">
      <c r="A15" s="2">
        <v>13</v>
      </c>
      <c r="B15" s="2" t="s">
        <v>11</v>
      </c>
      <c r="C15" s="2" t="s">
        <v>22</v>
      </c>
      <c r="D15" s="8" t="s">
        <v>182</v>
      </c>
      <c r="E15" s="2" t="s">
        <v>39</v>
      </c>
      <c r="F15" s="9">
        <v>12</v>
      </c>
      <c r="G15" s="10"/>
      <c r="H15" s="11">
        <f t="shared" si="6"/>
        <v>0</v>
      </c>
      <c r="I15" s="12">
        <f t="shared" si="7"/>
        <v>0</v>
      </c>
      <c r="J15" s="13">
        <f t="shared" si="8"/>
        <v>0</v>
      </c>
      <c r="K15" s="14">
        <f t="shared" si="9"/>
        <v>0</v>
      </c>
      <c r="L15" s="15">
        <f t="shared" si="10"/>
        <v>0</v>
      </c>
      <c r="M15" s="9" t="s">
        <v>23</v>
      </c>
      <c r="N15" s="9" t="s">
        <v>24</v>
      </c>
      <c r="O15" s="3">
        <v>5</v>
      </c>
      <c r="P15" s="4">
        <v>4</v>
      </c>
      <c r="Q15" s="5">
        <v>6</v>
      </c>
      <c r="R15" s="6">
        <v>4</v>
      </c>
      <c r="S15" s="7">
        <v>0</v>
      </c>
      <c r="T15" s="28">
        <f t="shared" si="11"/>
        <v>19</v>
      </c>
    </row>
    <row r="16" spans="1:20" ht="15.95" customHeight="1">
      <c r="A16" s="2">
        <v>14</v>
      </c>
      <c r="B16" s="2" t="s">
        <v>11</v>
      </c>
      <c r="C16" s="2" t="s">
        <v>25</v>
      </c>
      <c r="D16" s="8" t="s">
        <v>182</v>
      </c>
      <c r="E16" s="2" t="s">
        <v>40</v>
      </c>
      <c r="F16" s="9">
        <v>16</v>
      </c>
      <c r="G16" s="10"/>
      <c r="H16" s="11">
        <f t="shared" si="6"/>
        <v>0</v>
      </c>
      <c r="I16" s="12">
        <f t="shared" si="7"/>
        <v>0</v>
      </c>
      <c r="J16" s="13">
        <f t="shared" si="8"/>
        <v>0</v>
      </c>
      <c r="K16" s="14">
        <f t="shared" si="9"/>
        <v>0</v>
      </c>
      <c r="L16" s="15">
        <f t="shared" si="10"/>
        <v>0</v>
      </c>
      <c r="M16" s="9" t="s">
        <v>28</v>
      </c>
      <c r="N16" s="9" t="s">
        <v>29</v>
      </c>
      <c r="O16" s="3">
        <v>6</v>
      </c>
      <c r="P16" s="4">
        <v>3</v>
      </c>
      <c r="Q16" s="5">
        <v>6</v>
      </c>
      <c r="R16" s="6">
        <v>4</v>
      </c>
      <c r="S16" s="7">
        <v>1</v>
      </c>
      <c r="T16" s="28">
        <f t="shared" si="11"/>
        <v>20</v>
      </c>
    </row>
    <row r="17" spans="1:20" ht="15.95" customHeight="1">
      <c r="A17" s="2">
        <v>15</v>
      </c>
      <c r="B17" s="2" t="s">
        <v>11</v>
      </c>
      <c r="C17" s="2" t="s">
        <v>26</v>
      </c>
      <c r="D17" s="11" t="s">
        <v>27</v>
      </c>
      <c r="E17" s="2" t="s">
        <v>41</v>
      </c>
      <c r="F17" s="9">
        <v>50</v>
      </c>
      <c r="G17" s="10"/>
      <c r="H17" s="11">
        <f t="shared" si="6"/>
        <v>0</v>
      </c>
      <c r="I17" s="12">
        <f t="shared" si="7"/>
        <v>0</v>
      </c>
      <c r="J17" s="13">
        <f t="shared" si="8"/>
        <v>0</v>
      </c>
      <c r="K17" s="14">
        <f t="shared" si="9"/>
        <v>0</v>
      </c>
      <c r="L17" s="15">
        <f t="shared" si="10"/>
        <v>0</v>
      </c>
      <c r="M17" s="2" t="s">
        <v>30</v>
      </c>
      <c r="N17" s="2" t="s">
        <v>31</v>
      </c>
      <c r="O17" s="3">
        <v>7</v>
      </c>
      <c r="P17" s="4">
        <v>2</v>
      </c>
      <c r="Q17" s="5">
        <v>8</v>
      </c>
      <c r="R17" s="6">
        <v>5</v>
      </c>
      <c r="S17" s="7">
        <v>0</v>
      </c>
      <c r="T17" s="28">
        <f t="shared" si="11"/>
        <v>22</v>
      </c>
    </row>
    <row r="18" spans="1:20" ht="15.95" customHeight="1">
      <c r="A18" s="2">
        <v>16</v>
      </c>
      <c r="B18" s="2" t="s">
        <v>11</v>
      </c>
      <c r="C18" s="2" t="s">
        <v>32</v>
      </c>
      <c r="D18" s="11" t="s">
        <v>27</v>
      </c>
      <c r="E18" s="2" t="s">
        <v>42</v>
      </c>
      <c r="F18" s="9">
        <v>60</v>
      </c>
      <c r="G18" s="10"/>
      <c r="H18" s="11">
        <f t="shared" si="6"/>
        <v>0</v>
      </c>
      <c r="I18" s="12">
        <f t="shared" si="7"/>
        <v>0</v>
      </c>
      <c r="J18" s="13">
        <f t="shared" si="8"/>
        <v>0</v>
      </c>
      <c r="K18" s="14">
        <f t="shared" si="9"/>
        <v>0</v>
      </c>
      <c r="L18" s="15">
        <f t="shared" si="10"/>
        <v>0</v>
      </c>
      <c r="M18" s="9" t="s">
        <v>33</v>
      </c>
      <c r="N18" s="9" t="s">
        <v>34</v>
      </c>
      <c r="O18" s="3">
        <v>5</v>
      </c>
      <c r="P18" s="4">
        <v>2</v>
      </c>
      <c r="Q18" s="5">
        <v>6</v>
      </c>
      <c r="R18" s="6">
        <v>6</v>
      </c>
      <c r="S18" s="7">
        <v>2</v>
      </c>
      <c r="T18" s="28">
        <f t="shared" si="11"/>
        <v>21</v>
      </c>
    </row>
    <row r="19" spans="1:20" ht="15.95" customHeight="1">
      <c r="A19" s="2">
        <v>17</v>
      </c>
      <c r="B19" s="2" t="s">
        <v>11</v>
      </c>
      <c r="C19" s="2" t="s">
        <v>35</v>
      </c>
      <c r="D19" s="11" t="s">
        <v>27</v>
      </c>
      <c r="E19" s="2" t="s">
        <v>43</v>
      </c>
      <c r="F19" s="9">
        <v>70</v>
      </c>
      <c r="G19" s="10"/>
      <c r="H19" s="11">
        <f t="shared" si="6"/>
        <v>0</v>
      </c>
      <c r="I19" s="12">
        <f t="shared" si="7"/>
        <v>0</v>
      </c>
      <c r="J19" s="13">
        <f t="shared" si="8"/>
        <v>0</v>
      </c>
      <c r="K19" s="14">
        <f t="shared" si="9"/>
        <v>0</v>
      </c>
      <c r="L19" s="15">
        <f t="shared" si="10"/>
        <v>0</v>
      </c>
      <c r="M19" s="9" t="s">
        <v>48</v>
      </c>
      <c r="N19" s="9" t="s">
        <v>49</v>
      </c>
      <c r="O19" s="3">
        <v>6</v>
      </c>
      <c r="P19" s="4">
        <v>3</v>
      </c>
      <c r="Q19" s="5">
        <v>9</v>
      </c>
      <c r="R19" s="6">
        <v>6</v>
      </c>
      <c r="S19" s="7">
        <v>0</v>
      </c>
      <c r="T19" s="28">
        <f t="shared" si="11"/>
        <v>24</v>
      </c>
    </row>
    <row r="20" spans="1:20" ht="15.95" customHeight="1">
      <c r="A20" s="2">
        <v>18</v>
      </c>
      <c r="B20" s="2" t="s">
        <v>11</v>
      </c>
      <c r="C20" s="2" t="s">
        <v>46</v>
      </c>
      <c r="D20" s="11" t="s">
        <v>27</v>
      </c>
      <c r="E20" s="2" t="s">
        <v>44</v>
      </c>
      <c r="F20" s="9">
        <v>80</v>
      </c>
      <c r="G20" s="10"/>
      <c r="H20" s="11">
        <f t="shared" si="6"/>
        <v>0</v>
      </c>
      <c r="I20" s="12">
        <f t="shared" si="7"/>
        <v>0</v>
      </c>
      <c r="J20" s="13">
        <f t="shared" si="8"/>
        <v>0</v>
      </c>
      <c r="K20" s="14">
        <f t="shared" si="9"/>
        <v>0</v>
      </c>
      <c r="L20" s="15">
        <f t="shared" si="10"/>
        <v>0</v>
      </c>
      <c r="M20" s="9" t="s">
        <v>50</v>
      </c>
      <c r="N20" s="9" t="s">
        <v>51</v>
      </c>
      <c r="O20" s="3">
        <v>8</v>
      </c>
      <c r="P20" s="4">
        <v>3</v>
      </c>
      <c r="Q20" s="5">
        <v>7</v>
      </c>
      <c r="R20" s="6">
        <v>7</v>
      </c>
      <c r="S20" s="7">
        <v>0</v>
      </c>
      <c r="T20" s="28">
        <f t="shared" si="11"/>
        <v>25</v>
      </c>
    </row>
    <row r="21" spans="1:20" ht="15.95" customHeight="1">
      <c r="A21" s="2">
        <v>19</v>
      </c>
      <c r="B21" s="2" t="s">
        <v>11</v>
      </c>
      <c r="C21" s="2" t="s">
        <v>47</v>
      </c>
      <c r="D21" s="11" t="s">
        <v>27</v>
      </c>
      <c r="E21" s="2" t="s">
        <v>45</v>
      </c>
      <c r="F21" s="9">
        <v>90</v>
      </c>
      <c r="G21" s="10"/>
      <c r="H21" s="11">
        <f t="shared" si="6"/>
        <v>0</v>
      </c>
      <c r="I21" s="12">
        <f t="shared" si="7"/>
        <v>0</v>
      </c>
      <c r="J21" s="13">
        <f t="shared" si="8"/>
        <v>0</v>
      </c>
      <c r="K21" s="14">
        <f t="shared" si="9"/>
        <v>0</v>
      </c>
      <c r="L21" s="15">
        <f t="shared" si="10"/>
        <v>0</v>
      </c>
      <c r="M21" s="9" t="s">
        <v>52</v>
      </c>
      <c r="N21" s="9" t="s">
        <v>53</v>
      </c>
      <c r="O21" s="3">
        <v>5</v>
      </c>
      <c r="P21" s="4">
        <v>4</v>
      </c>
      <c r="Q21" s="5">
        <v>5</v>
      </c>
      <c r="R21" s="6">
        <v>6</v>
      </c>
      <c r="S21" s="7">
        <v>3</v>
      </c>
      <c r="T21" s="28">
        <f t="shared" si="11"/>
        <v>23</v>
      </c>
    </row>
    <row r="22" spans="1:20" ht="15.95" customHeight="1">
      <c r="A22" s="30">
        <v>20</v>
      </c>
      <c r="B22" s="30"/>
      <c r="C22" s="30"/>
      <c r="D22" s="37"/>
      <c r="E22" s="37"/>
      <c r="F22" s="37"/>
      <c r="G22" s="10"/>
      <c r="H22" s="30"/>
      <c r="I22" s="30"/>
      <c r="J22" s="30"/>
      <c r="K22" s="30"/>
      <c r="L22" s="30"/>
      <c r="M22" s="30"/>
      <c r="N22" s="30"/>
      <c r="O22" s="31"/>
      <c r="P22" s="32"/>
      <c r="Q22" s="33"/>
      <c r="R22" s="34"/>
      <c r="S22" s="35"/>
      <c r="T22" s="36"/>
    </row>
    <row r="23" spans="1:20" ht="33">
      <c r="A23" s="2">
        <v>21</v>
      </c>
      <c r="B23" s="2" t="s">
        <v>333</v>
      </c>
      <c r="C23" s="2" t="s">
        <v>321</v>
      </c>
      <c r="D23" s="8" t="s">
        <v>184</v>
      </c>
      <c r="E23" s="2" t="s">
        <v>37</v>
      </c>
      <c r="F23" s="9">
        <v>4</v>
      </c>
      <c r="G23" s="10">
        <v>1</v>
      </c>
      <c r="H23" s="11">
        <f>IF($D23="金刚",$F23*$G23,IF($D23="混元",$F23*$G23,0))</f>
        <v>4</v>
      </c>
      <c r="I23" s="12">
        <f>IF($D23="紫霞",$F23*$G23,IF($D23="混元",$F23*$G23,0))</f>
        <v>4</v>
      </c>
      <c r="J23" s="13">
        <f>IF($D23="玄阴",$F23*$G23,IF($D23="混元",$F23*$G23,0))</f>
        <v>4</v>
      </c>
      <c r="K23" s="14">
        <f>IF($D23="纯阳",$F23*$G23,IF($D23="混元",$F23*$G23,0))</f>
        <v>4</v>
      </c>
      <c r="L23" s="15">
        <f>IF($D23="归元",$F23*$G23,IF($D23="混元",$F23*$G23,0))</f>
        <v>4</v>
      </c>
      <c r="M23" s="9" t="s">
        <v>325</v>
      </c>
      <c r="N23" s="9" t="s">
        <v>326</v>
      </c>
      <c r="O23" s="3">
        <v>6</v>
      </c>
      <c r="P23" s="4">
        <v>2</v>
      </c>
      <c r="Q23" s="5">
        <v>6</v>
      </c>
      <c r="R23" s="6">
        <v>4</v>
      </c>
      <c r="S23" s="17">
        <v>0</v>
      </c>
      <c r="T23" s="28">
        <f t="shared" ref="T23:T35" si="12">SUM(O23:S23)</f>
        <v>18</v>
      </c>
    </row>
    <row r="24" spans="1:20">
      <c r="A24" s="2">
        <v>22</v>
      </c>
      <c r="B24" s="2" t="s">
        <v>333</v>
      </c>
      <c r="C24" s="2" t="s">
        <v>322</v>
      </c>
      <c r="D24" s="11" t="s">
        <v>27</v>
      </c>
      <c r="E24" s="2" t="s">
        <v>38</v>
      </c>
      <c r="F24" s="9">
        <v>20</v>
      </c>
      <c r="G24" s="10">
        <v>1</v>
      </c>
      <c r="H24" s="11">
        <f>IF($D24="金刚",$F24*$G24,IF($D24="混元",$F24*$G24,0))</f>
        <v>20</v>
      </c>
      <c r="I24" s="12">
        <f>IF($D24="紫霞",$F24*$G24,IF($D24="混元",$F24*$G24,0))</f>
        <v>0</v>
      </c>
      <c r="J24" s="13">
        <f>IF($D24="玄阴",$F24*$G24,IF($D24="混元",$F24*$G24,0))</f>
        <v>0</v>
      </c>
      <c r="K24" s="14">
        <f>IF($D24="纯阳",$F24*$G24,IF($D24="混元",$F24*$G24,0))</f>
        <v>0</v>
      </c>
      <c r="L24" s="15">
        <f>IF($D24="归元",$F24*$G24,IF($D24="混元",$F24*$G24,0))</f>
        <v>0</v>
      </c>
      <c r="M24" s="9" t="s">
        <v>331</v>
      </c>
      <c r="N24" s="9" t="s">
        <v>332</v>
      </c>
      <c r="O24" s="3">
        <v>5</v>
      </c>
      <c r="P24" s="4">
        <v>1</v>
      </c>
      <c r="Q24" s="5">
        <v>9</v>
      </c>
      <c r="R24" s="6">
        <v>4</v>
      </c>
      <c r="S24" s="17">
        <v>0</v>
      </c>
      <c r="T24" s="28">
        <f t="shared" si="12"/>
        <v>19</v>
      </c>
    </row>
    <row r="25" spans="1:20" ht="33">
      <c r="A25" s="2">
        <v>23</v>
      </c>
      <c r="B25" s="2" t="s">
        <v>333</v>
      </c>
      <c r="C25" s="2" t="s">
        <v>323</v>
      </c>
      <c r="D25" s="11" t="s">
        <v>27</v>
      </c>
      <c r="E25" s="2" t="s">
        <v>39</v>
      </c>
      <c r="F25" s="9">
        <v>30</v>
      </c>
      <c r="G25" s="10">
        <v>1</v>
      </c>
      <c r="H25" s="11">
        <f>IF($D25="金刚",$F25*$G25,IF($D25="混元",$F25*$G25,0))</f>
        <v>30</v>
      </c>
      <c r="I25" s="12">
        <f>IF($D25="紫霞",$F25*$G25,IF($D25="混元",$F25*$G25,0))</f>
        <v>0</v>
      </c>
      <c r="J25" s="13">
        <f>IF($D25="玄阴",$F25*$G25,IF($D25="混元",$F25*$G25,0))</f>
        <v>0</v>
      </c>
      <c r="K25" s="14">
        <f>IF($D25="纯阳",$F25*$G25,IF($D25="混元",$F25*$G25,0))</f>
        <v>0</v>
      </c>
      <c r="L25" s="15">
        <f>IF($D25="归元",$F25*$G25,IF($D25="混元",$F25*$G25,0))</f>
        <v>0</v>
      </c>
      <c r="M25" s="9" t="s">
        <v>327</v>
      </c>
      <c r="N25" s="9" t="s">
        <v>328</v>
      </c>
      <c r="O25" s="3">
        <v>6</v>
      </c>
      <c r="P25" s="4">
        <v>3</v>
      </c>
      <c r="Q25" s="5">
        <v>6</v>
      </c>
      <c r="R25" s="6">
        <v>5</v>
      </c>
      <c r="S25" s="17">
        <v>0</v>
      </c>
      <c r="T25" s="28">
        <f t="shared" si="12"/>
        <v>20</v>
      </c>
    </row>
    <row r="26" spans="1:20" ht="33">
      <c r="A26" s="2">
        <v>24</v>
      </c>
      <c r="B26" s="2" t="s">
        <v>333</v>
      </c>
      <c r="C26" s="2" t="s">
        <v>324</v>
      </c>
      <c r="D26" s="11" t="s">
        <v>27</v>
      </c>
      <c r="E26" s="2" t="s">
        <v>40</v>
      </c>
      <c r="F26" s="9">
        <v>40</v>
      </c>
      <c r="G26" s="10">
        <v>1</v>
      </c>
      <c r="H26" s="11">
        <f>IF($D26="金刚",$F26*$G26,IF($D26="混元",$F26*$G26,0))</f>
        <v>40</v>
      </c>
      <c r="I26" s="12">
        <f>IF($D26="紫霞",$F26*$G26,IF($D26="混元",$F26*$G26,0))</f>
        <v>0</v>
      </c>
      <c r="J26" s="13">
        <f>IF($D26="玄阴",$F26*$G26,IF($D26="混元",$F26*$G26,0))</f>
        <v>0</v>
      </c>
      <c r="K26" s="14">
        <f>IF($D26="纯阳",$F26*$G26,IF($D26="混元",$F26*$G26,0))</f>
        <v>0</v>
      </c>
      <c r="L26" s="15">
        <f>IF($D26="归元",$F26*$G26,IF($D26="混元",$F26*$G26,0))</f>
        <v>0</v>
      </c>
      <c r="M26" s="9" t="s">
        <v>329</v>
      </c>
      <c r="N26" s="9" t="s">
        <v>330</v>
      </c>
      <c r="O26" s="3">
        <v>8</v>
      </c>
      <c r="P26" s="4">
        <v>3</v>
      </c>
      <c r="Q26" s="5">
        <v>5</v>
      </c>
      <c r="R26" s="6">
        <v>5</v>
      </c>
      <c r="S26" s="17">
        <v>0</v>
      </c>
      <c r="T26" s="28">
        <f t="shared" si="12"/>
        <v>21</v>
      </c>
    </row>
    <row r="27" spans="1:20">
      <c r="A27" s="30">
        <v>25</v>
      </c>
      <c r="B27" s="30"/>
      <c r="C27" s="30"/>
      <c r="D27" s="37"/>
      <c r="E27" s="37"/>
      <c r="F27" s="37"/>
      <c r="G27" s="10"/>
      <c r="H27" s="30"/>
      <c r="I27" s="30"/>
      <c r="J27" s="30"/>
      <c r="K27" s="30"/>
      <c r="L27" s="30"/>
      <c r="M27" s="30"/>
      <c r="N27" s="30"/>
      <c r="O27" s="31"/>
      <c r="P27" s="32"/>
      <c r="Q27" s="33"/>
      <c r="R27" s="34"/>
      <c r="S27" s="35"/>
      <c r="T27" s="36">
        <f t="shared" si="12"/>
        <v>0</v>
      </c>
    </row>
    <row r="28" spans="1:20">
      <c r="A28" s="2">
        <v>26</v>
      </c>
      <c r="B28" s="2" t="s">
        <v>260</v>
      </c>
      <c r="C28" s="2" t="s">
        <v>247</v>
      </c>
      <c r="D28" s="12" t="s">
        <v>117</v>
      </c>
      <c r="E28" s="2" t="s">
        <v>37</v>
      </c>
      <c r="F28" s="9">
        <v>10</v>
      </c>
      <c r="G28" s="10">
        <v>1</v>
      </c>
      <c r="H28" s="11">
        <f t="shared" ref="H28:H35" si="13">IF($D28="金刚",$F28*$G28,IF($D28="混元",$F28*$G28,0))</f>
        <v>0</v>
      </c>
      <c r="I28" s="12">
        <f t="shared" ref="I28:I35" si="14">IF($D28="紫霞",$F28*$G28,IF($D28="混元",$F28*$G28,0))</f>
        <v>10</v>
      </c>
      <c r="J28" s="13">
        <f t="shared" ref="J28:J35" si="15">IF($D28="玄阴",$F28*$G28,IF($D28="混元",$F28*$G28,0))</f>
        <v>0</v>
      </c>
      <c r="K28" s="14">
        <f t="shared" ref="K28:K35" si="16">IF($D28="纯阳",$F28*$G28,IF($D28="混元",$F28*$G28,0))</f>
        <v>0</v>
      </c>
      <c r="L28" s="15">
        <f t="shared" ref="L28:L35" si="17">IF($D28="归元",$F28*$G28,IF($D28="混元",$F28*$G28,0))</f>
        <v>0</v>
      </c>
      <c r="M28" s="9" t="s">
        <v>261</v>
      </c>
      <c r="N28" s="9" t="s">
        <v>262</v>
      </c>
      <c r="O28" s="3">
        <v>3</v>
      </c>
      <c r="P28" s="4">
        <v>4</v>
      </c>
      <c r="Q28" s="5">
        <v>2</v>
      </c>
      <c r="R28" s="6">
        <v>5</v>
      </c>
      <c r="S28" s="17">
        <v>2</v>
      </c>
      <c r="T28" s="28">
        <f t="shared" si="12"/>
        <v>16</v>
      </c>
    </row>
    <row r="29" spans="1:20">
      <c r="A29" s="2">
        <v>27</v>
      </c>
      <c r="B29" s="2" t="s">
        <v>260</v>
      </c>
      <c r="C29" s="2" t="s">
        <v>248</v>
      </c>
      <c r="D29" s="12" t="s">
        <v>117</v>
      </c>
      <c r="E29" s="2" t="s">
        <v>38</v>
      </c>
      <c r="F29" s="9">
        <v>20</v>
      </c>
      <c r="G29" s="10">
        <v>1</v>
      </c>
      <c r="H29" s="11">
        <f t="shared" si="13"/>
        <v>0</v>
      </c>
      <c r="I29" s="12">
        <f t="shared" si="14"/>
        <v>20</v>
      </c>
      <c r="J29" s="13">
        <f t="shared" si="15"/>
        <v>0</v>
      </c>
      <c r="K29" s="14">
        <f t="shared" si="16"/>
        <v>0</v>
      </c>
      <c r="L29" s="15">
        <f t="shared" si="17"/>
        <v>0</v>
      </c>
      <c r="M29" s="9" t="s">
        <v>275</v>
      </c>
      <c r="N29" s="9" t="s">
        <v>276</v>
      </c>
      <c r="O29" s="3">
        <v>4</v>
      </c>
      <c r="P29" s="4">
        <v>6</v>
      </c>
      <c r="Q29" s="5">
        <v>1</v>
      </c>
      <c r="R29" s="6">
        <v>6</v>
      </c>
      <c r="S29" s="17">
        <v>1</v>
      </c>
      <c r="T29" s="28">
        <f t="shared" si="12"/>
        <v>18</v>
      </c>
    </row>
    <row r="30" spans="1:20" ht="33">
      <c r="A30" s="2">
        <v>28</v>
      </c>
      <c r="B30" s="2" t="s">
        <v>260</v>
      </c>
      <c r="C30" s="2" t="s">
        <v>249</v>
      </c>
      <c r="D30" s="12" t="s">
        <v>117</v>
      </c>
      <c r="E30" s="2" t="s">
        <v>39</v>
      </c>
      <c r="F30" s="9">
        <v>30</v>
      </c>
      <c r="G30" s="10">
        <v>1</v>
      </c>
      <c r="H30" s="11">
        <f t="shared" si="13"/>
        <v>0</v>
      </c>
      <c r="I30" s="12">
        <f t="shared" si="14"/>
        <v>30</v>
      </c>
      <c r="J30" s="13">
        <f t="shared" si="15"/>
        <v>0</v>
      </c>
      <c r="K30" s="14">
        <f t="shared" si="16"/>
        <v>0</v>
      </c>
      <c r="L30" s="15">
        <f t="shared" si="17"/>
        <v>0</v>
      </c>
      <c r="M30" s="9" t="s">
        <v>271</v>
      </c>
      <c r="N30" s="9" t="s">
        <v>272</v>
      </c>
      <c r="O30" s="3">
        <v>5</v>
      </c>
      <c r="P30" s="4">
        <v>3</v>
      </c>
      <c r="Q30" s="5">
        <v>5</v>
      </c>
      <c r="R30" s="6">
        <v>7</v>
      </c>
      <c r="S30" s="17">
        <v>0</v>
      </c>
      <c r="T30" s="28">
        <f t="shared" si="12"/>
        <v>20</v>
      </c>
    </row>
    <row r="31" spans="1:20" ht="33">
      <c r="A31" s="2">
        <v>29</v>
      </c>
      <c r="B31" s="2" t="s">
        <v>260</v>
      </c>
      <c r="C31" s="2" t="s">
        <v>250</v>
      </c>
      <c r="D31" s="12" t="s">
        <v>117</v>
      </c>
      <c r="E31" s="2" t="s">
        <v>40</v>
      </c>
      <c r="F31" s="9">
        <v>40</v>
      </c>
      <c r="G31" s="10">
        <v>1</v>
      </c>
      <c r="H31" s="11">
        <f t="shared" si="13"/>
        <v>0</v>
      </c>
      <c r="I31" s="12">
        <f t="shared" si="14"/>
        <v>40</v>
      </c>
      <c r="J31" s="13">
        <f t="shared" si="15"/>
        <v>0</v>
      </c>
      <c r="K31" s="14">
        <f t="shared" si="16"/>
        <v>0</v>
      </c>
      <c r="L31" s="15">
        <f t="shared" si="17"/>
        <v>0</v>
      </c>
      <c r="M31" s="9" t="s">
        <v>263</v>
      </c>
      <c r="N31" s="9" t="s">
        <v>264</v>
      </c>
      <c r="O31" s="3">
        <v>2</v>
      </c>
      <c r="P31" s="4">
        <v>4</v>
      </c>
      <c r="Q31" s="5">
        <v>2</v>
      </c>
      <c r="R31" s="6">
        <v>5</v>
      </c>
      <c r="S31" s="17">
        <v>4</v>
      </c>
      <c r="T31" s="28">
        <f t="shared" si="12"/>
        <v>17</v>
      </c>
    </row>
    <row r="32" spans="1:20">
      <c r="A32" s="2">
        <v>30</v>
      </c>
      <c r="B32" s="2" t="s">
        <v>260</v>
      </c>
      <c r="C32" s="2" t="s">
        <v>251</v>
      </c>
      <c r="D32" s="12" t="s">
        <v>117</v>
      </c>
      <c r="E32" s="2" t="s">
        <v>41</v>
      </c>
      <c r="F32" s="9">
        <v>50</v>
      </c>
      <c r="G32" s="10"/>
      <c r="H32" s="11">
        <f t="shared" si="13"/>
        <v>0</v>
      </c>
      <c r="I32" s="12">
        <f t="shared" si="14"/>
        <v>0</v>
      </c>
      <c r="J32" s="13">
        <f t="shared" si="15"/>
        <v>0</v>
      </c>
      <c r="K32" s="14">
        <f t="shared" si="16"/>
        <v>0</v>
      </c>
      <c r="L32" s="15">
        <f t="shared" si="17"/>
        <v>0</v>
      </c>
      <c r="M32" s="9" t="s">
        <v>265</v>
      </c>
      <c r="N32" s="9" t="s">
        <v>266</v>
      </c>
      <c r="O32" s="3">
        <v>3</v>
      </c>
      <c r="P32" s="4">
        <v>5</v>
      </c>
      <c r="Q32" s="5">
        <v>3</v>
      </c>
      <c r="R32" s="6">
        <v>7</v>
      </c>
      <c r="S32" s="17">
        <v>2</v>
      </c>
      <c r="T32" s="28">
        <f t="shared" si="12"/>
        <v>20</v>
      </c>
    </row>
    <row r="33" spans="1:20" ht="33">
      <c r="A33" s="2">
        <v>31</v>
      </c>
      <c r="B33" s="2" t="s">
        <v>260</v>
      </c>
      <c r="C33" s="2" t="s">
        <v>252</v>
      </c>
      <c r="D33" s="12" t="s">
        <v>117</v>
      </c>
      <c r="E33" s="2" t="s">
        <v>42</v>
      </c>
      <c r="F33" s="9">
        <v>60</v>
      </c>
      <c r="G33" s="10"/>
      <c r="H33" s="11">
        <f t="shared" si="13"/>
        <v>0</v>
      </c>
      <c r="I33" s="12">
        <f t="shared" si="14"/>
        <v>0</v>
      </c>
      <c r="J33" s="13">
        <f t="shared" si="15"/>
        <v>0</v>
      </c>
      <c r="K33" s="14">
        <f t="shared" si="16"/>
        <v>0</v>
      </c>
      <c r="L33" s="15">
        <f t="shared" si="17"/>
        <v>0</v>
      </c>
      <c r="M33" s="9" t="s">
        <v>267</v>
      </c>
      <c r="N33" s="9" t="s">
        <v>268</v>
      </c>
      <c r="O33" s="3">
        <v>3</v>
      </c>
      <c r="P33" s="4">
        <v>3</v>
      </c>
      <c r="Q33" s="5">
        <v>4</v>
      </c>
      <c r="R33" s="6">
        <v>5</v>
      </c>
      <c r="S33" s="17">
        <v>4</v>
      </c>
      <c r="T33" s="28">
        <f t="shared" si="12"/>
        <v>19</v>
      </c>
    </row>
    <row r="34" spans="1:20" ht="33">
      <c r="A34" s="2">
        <v>32</v>
      </c>
      <c r="B34" s="2" t="s">
        <v>260</v>
      </c>
      <c r="C34" s="2" t="s">
        <v>254</v>
      </c>
      <c r="D34" s="8" t="s">
        <v>184</v>
      </c>
      <c r="E34" s="2" t="s">
        <v>43</v>
      </c>
      <c r="F34" s="9">
        <v>28</v>
      </c>
      <c r="G34" s="10"/>
      <c r="H34" s="11">
        <f t="shared" si="13"/>
        <v>0</v>
      </c>
      <c r="I34" s="12">
        <f t="shared" si="14"/>
        <v>0</v>
      </c>
      <c r="J34" s="13">
        <f t="shared" si="15"/>
        <v>0</v>
      </c>
      <c r="K34" s="14">
        <f t="shared" si="16"/>
        <v>0</v>
      </c>
      <c r="L34" s="15">
        <f t="shared" si="17"/>
        <v>0</v>
      </c>
      <c r="M34" s="9" t="s">
        <v>269</v>
      </c>
      <c r="N34" s="9" t="s">
        <v>270</v>
      </c>
      <c r="O34" s="3">
        <v>5</v>
      </c>
      <c r="P34" s="4">
        <v>6</v>
      </c>
      <c r="Q34" s="5">
        <v>3</v>
      </c>
      <c r="R34" s="6">
        <v>6</v>
      </c>
      <c r="S34" s="17">
        <v>2</v>
      </c>
      <c r="T34" s="28">
        <f t="shared" si="12"/>
        <v>22</v>
      </c>
    </row>
    <row r="35" spans="1:20">
      <c r="A35" s="2">
        <v>33</v>
      </c>
      <c r="B35" s="2" t="s">
        <v>260</v>
      </c>
      <c r="C35" s="2" t="s">
        <v>253</v>
      </c>
      <c r="D35" s="12" t="s">
        <v>117</v>
      </c>
      <c r="E35" s="2" t="s">
        <v>44</v>
      </c>
      <c r="F35" s="9">
        <v>80</v>
      </c>
      <c r="G35" s="10"/>
      <c r="H35" s="11">
        <f t="shared" si="13"/>
        <v>0</v>
      </c>
      <c r="I35" s="12">
        <f t="shared" si="14"/>
        <v>0</v>
      </c>
      <c r="J35" s="13">
        <f t="shared" si="15"/>
        <v>0</v>
      </c>
      <c r="K35" s="14">
        <f t="shared" si="16"/>
        <v>0</v>
      </c>
      <c r="L35" s="15">
        <f t="shared" si="17"/>
        <v>0</v>
      </c>
      <c r="M35" s="9" t="s">
        <v>273</v>
      </c>
      <c r="N35" s="9" t="s">
        <v>274</v>
      </c>
      <c r="O35" s="3">
        <v>2</v>
      </c>
      <c r="P35" s="4">
        <v>3</v>
      </c>
      <c r="Q35" s="5">
        <v>2</v>
      </c>
      <c r="R35" s="6">
        <v>8</v>
      </c>
      <c r="S35" s="17">
        <v>5</v>
      </c>
      <c r="T35" s="28">
        <f t="shared" si="12"/>
        <v>20</v>
      </c>
    </row>
    <row r="36" spans="1:20">
      <c r="A36" s="30">
        <v>34</v>
      </c>
      <c r="B36" s="30"/>
      <c r="C36" s="30"/>
      <c r="D36" s="37"/>
      <c r="E36" s="37"/>
      <c r="F36" s="37"/>
      <c r="G36" s="10"/>
      <c r="H36" s="30"/>
      <c r="I36" s="30"/>
      <c r="J36" s="30"/>
      <c r="K36" s="30"/>
      <c r="L36" s="30"/>
      <c r="M36" s="30"/>
      <c r="N36" s="30"/>
      <c r="O36" s="31"/>
      <c r="P36" s="32"/>
      <c r="Q36" s="33"/>
      <c r="R36" s="34"/>
      <c r="S36" s="35"/>
      <c r="T36" s="36"/>
    </row>
    <row r="37" spans="1:20" ht="15.95" customHeight="1">
      <c r="A37" s="2">
        <v>35</v>
      </c>
      <c r="B37" s="2" t="s">
        <v>116</v>
      </c>
      <c r="C37" s="2" t="s">
        <v>118</v>
      </c>
      <c r="D37" s="8" t="s">
        <v>181</v>
      </c>
      <c r="E37" s="2" t="s">
        <v>37</v>
      </c>
      <c r="F37" s="9">
        <v>4</v>
      </c>
      <c r="G37" s="10"/>
      <c r="H37" s="11">
        <f t="shared" ref="H37:H44" si="18">IF($D37="金刚",$F37*$G37,IF($D37="混元",$F37*$G37,0))</f>
        <v>0</v>
      </c>
      <c r="I37" s="12">
        <f t="shared" ref="I37:I44" si="19">IF($D37="紫霞",$F37*$G37,IF($D37="混元",$F37*$G37,0))</f>
        <v>0</v>
      </c>
      <c r="J37" s="13">
        <f t="shared" ref="J37:J44" si="20">IF($D37="玄阴",$F37*$G37,IF($D37="混元",$F37*$G37,0))</f>
        <v>0</v>
      </c>
      <c r="K37" s="14">
        <f t="shared" ref="K37:K44" si="21">IF($D37="纯阳",$F37*$G37,IF($D37="混元",$F37*$G37,0))</f>
        <v>0</v>
      </c>
      <c r="L37" s="15">
        <f t="shared" ref="L37:L44" si="22">IF($D37="归元",$F37*$G37,IF($D37="混元",$F37*$G37,0))</f>
        <v>0</v>
      </c>
      <c r="M37" s="9" t="s">
        <v>126</v>
      </c>
      <c r="N37" s="9" t="s">
        <v>127</v>
      </c>
      <c r="O37" s="3">
        <v>4</v>
      </c>
      <c r="P37" s="4">
        <v>5</v>
      </c>
      <c r="Q37" s="5">
        <v>5</v>
      </c>
      <c r="R37" s="6">
        <v>4</v>
      </c>
      <c r="S37" s="17">
        <v>0</v>
      </c>
      <c r="T37" s="28">
        <f t="shared" ref="T37:T44" si="23">SUM(O37:S37)</f>
        <v>18</v>
      </c>
    </row>
    <row r="38" spans="1:20" ht="15.95" customHeight="1">
      <c r="A38" s="2">
        <v>36</v>
      </c>
      <c r="B38" s="2" t="s">
        <v>116</v>
      </c>
      <c r="C38" s="2" t="s">
        <v>121</v>
      </c>
      <c r="D38" s="12" t="s">
        <v>117</v>
      </c>
      <c r="E38" s="2" t="s">
        <v>38</v>
      </c>
      <c r="F38" s="9">
        <v>20</v>
      </c>
      <c r="G38" s="10"/>
      <c r="H38" s="11">
        <f t="shared" si="18"/>
        <v>0</v>
      </c>
      <c r="I38" s="12">
        <f t="shared" si="19"/>
        <v>0</v>
      </c>
      <c r="J38" s="13">
        <f t="shared" si="20"/>
        <v>0</v>
      </c>
      <c r="K38" s="14">
        <f t="shared" si="21"/>
        <v>0</v>
      </c>
      <c r="L38" s="15">
        <f t="shared" si="22"/>
        <v>0</v>
      </c>
      <c r="M38" s="9" t="s">
        <v>135</v>
      </c>
      <c r="N38" s="9" t="s">
        <v>134</v>
      </c>
      <c r="O38" s="3">
        <v>3</v>
      </c>
      <c r="P38" s="4">
        <v>6</v>
      </c>
      <c r="Q38" s="5">
        <v>3</v>
      </c>
      <c r="R38" s="6">
        <v>3</v>
      </c>
      <c r="S38" s="17">
        <v>2</v>
      </c>
      <c r="T38" s="28">
        <f t="shared" si="23"/>
        <v>17</v>
      </c>
    </row>
    <row r="39" spans="1:20" ht="15.95" customHeight="1">
      <c r="A39" s="2">
        <v>37</v>
      </c>
      <c r="B39" s="2" t="s">
        <v>116</v>
      </c>
      <c r="C39" s="2" t="s">
        <v>122</v>
      </c>
      <c r="D39" s="12" t="s">
        <v>117</v>
      </c>
      <c r="E39" s="2" t="s">
        <v>39</v>
      </c>
      <c r="F39" s="9">
        <v>30</v>
      </c>
      <c r="G39" s="10"/>
      <c r="H39" s="11">
        <f t="shared" si="18"/>
        <v>0</v>
      </c>
      <c r="I39" s="12">
        <f t="shared" si="19"/>
        <v>0</v>
      </c>
      <c r="J39" s="13">
        <f t="shared" si="20"/>
        <v>0</v>
      </c>
      <c r="K39" s="14">
        <f t="shared" si="21"/>
        <v>0</v>
      </c>
      <c r="L39" s="15">
        <f t="shared" si="22"/>
        <v>0</v>
      </c>
      <c r="M39" s="9" t="s">
        <v>164</v>
      </c>
      <c r="N39" s="9" t="s">
        <v>136</v>
      </c>
      <c r="O39" s="3">
        <v>5</v>
      </c>
      <c r="P39" s="4">
        <v>4</v>
      </c>
      <c r="Q39" s="5">
        <v>7</v>
      </c>
      <c r="R39" s="6">
        <v>4</v>
      </c>
      <c r="S39" s="17">
        <v>0</v>
      </c>
      <c r="T39" s="28">
        <f t="shared" si="23"/>
        <v>20</v>
      </c>
    </row>
    <row r="40" spans="1:20" ht="15.95" customHeight="1">
      <c r="A40" s="2">
        <v>38</v>
      </c>
      <c r="B40" s="2" t="s">
        <v>116</v>
      </c>
      <c r="C40" s="2" t="s">
        <v>123</v>
      </c>
      <c r="D40" s="12" t="s">
        <v>117</v>
      </c>
      <c r="E40" s="2" t="s">
        <v>40</v>
      </c>
      <c r="F40" s="9">
        <v>40</v>
      </c>
      <c r="G40" s="10"/>
      <c r="H40" s="11">
        <f t="shared" si="18"/>
        <v>0</v>
      </c>
      <c r="I40" s="12">
        <f t="shared" si="19"/>
        <v>0</v>
      </c>
      <c r="J40" s="13">
        <f t="shared" si="20"/>
        <v>0</v>
      </c>
      <c r="K40" s="14">
        <f t="shared" si="21"/>
        <v>0</v>
      </c>
      <c r="L40" s="15">
        <f t="shared" si="22"/>
        <v>0</v>
      </c>
      <c r="M40" s="9" t="s">
        <v>128</v>
      </c>
      <c r="N40" s="9" t="s">
        <v>129</v>
      </c>
      <c r="O40" s="3">
        <v>4</v>
      </c>
      <c r="P40" s="4">
        <v>5</v>
      </c>
      <c r="Q40" s="5">
        <v>3</v>
      </c>
      <c r="R40" s="6">
        <v>3</v>
      </c>
      <c r="S40" s="17">
        <v>3</v>
      </c>
      <c r="T40" s="28">
        <f t="shared" si="23"/>
        <v>18</v>
      </c>
    </row>
    <row r="41" spans="1:20" ht="15.95" customHeight="1">
      <c r="A41" s="2">
        <v>39</v>
      </c>
      <c r="B41" s="2" t="s">
        <v>116</v>
      </c>
      <c r="C41" s="2" t="s">
        <v>124</v>
      </c>
      <c r="D41" s="12" t="s">
        <v>117</v>
      </c>
      <c r="E41" s="2" t="s">
        <v>41</v>
      </c>
      <c r="F41" s="9">
        <v>50</v>
      </c>
      <c r="G41" s="10"/>
      <c r="H41" s="11">
        <f t="shared" si="18"/>
        <v>0</v>
      </c>
      <c r="I41" s="12">
        <f t="shared" si="19"/>
        <v>0</v>
      </c>
      <c r="J41" s="13">
        <f t="shared" si="20"/>
        <v>0</v>
      </c>
      <c r="K41" s="14">
        <f t="shared" si="21"/>
        <v>0</v>
      </c>
      <c r="L41" s="15">
        <f t="shared" si="22"/>
        <v>0</v>
      </c>
      <c r="M41" s="9" t="s">
        <v>130</v>
      </c>
      <c r="N41" s="9" t="s">
        <v>131</v>
      </c>
      <c r="O41" s="3">
        <v>7</v>
      </c>
      <c r="P41" s="4">
        <v>6</v>
      </c>
      <c r="Q41" s="5">
        <v>5</v>
      </c>
      <c r="R41" s="6">
        <v>4</v>
      </c>
      <c r="S41" s="17">
        <v>0</v>
      </c>
      <c r="T41" s="28">
        <f t="shared" si="23"/>
        <v>22</v>
      </c>
    </row>
    <row r="42" spans="1:20" ht="15.95" customHeight="1">
      <c r="A42" s="2">
        <v>40</v>
      </c>
      <c r="B42" s="2" t="s">
        <v>116</v>
      </c>
      <c r="C42" s="2" t="s">
        <v>125</v>
      </c>
      <c r="D42" s="12" t="s">
        <v>117</v>
      </c>
      <c r="E42" s="2" t="s">
        <v>42</v>
      </c>
      <c r="F42" s="9">
        <v>60</v>
      </c>
      <c r="G42" s="10"/>
      <c r="H42" s="11">
        <f t="shared" si="18"/>
        <v>0</v>
      </c>
      <c r="I42" s="12">
        <f t="shared" si="19"/>
        <v>0</v>
      </c>
      <c r="J42" s="13">
        <f t="shared" si="20"/>
        <v>0</v>
      </c>
      <c r="K42" s="14">
        <f t="shared" si="21"/>
        <v>0</v>
      </c>
      <c r="L42" s="15">
        <f t="shared" si="22"/>
        <v>0</v>
      </c>
      <c r="M42" s="9" t="s">
        <v>137</v>
      </c>
      <c r="N42" s="9" t="s">
        <v>138</v>
      </c>
      <c r="O42" s="3">
        <v>6</v>
      </c>
      <c r="P42" s="4">
        <v>5</v>
      </c>
      <c r="Q42" s="5">
        <v>7</v>
      </c>
      <c r="R42" s="6">
        <v>5</v>
      </c>
      <c r="S42" s="17">
        <v>0</v>
      </c>
      <c r="T42" s="28">
        <f t="shared" si="23"/>
        <v>23</v>
      </c>
    </row>
    <row r="43" spans="1:20" ht="15.95" customHeight="1">
      <c r="A43" s="2">
        <v>41</v>
      </c>
      <c r="B43" s="2" t="s">
        <v>116</v>
      </c>
      <c r="C43" s="2" t="s">
        <v>119</v>
      </c>
      <c r="D43" s="8" t="s">
        <v>183</v>
      </c>
      <c r="E43" s="2" t="s">
        <v>43</v>
      </c>
      <c r="F43" s="9">
        <v>28</v>
      </c>
      <c r="G43" s="10"/>
      <c r="H43" s="11">
        <f t="shared" si="18"/>
        <v>0</v>
      </c>
      <c r="I43" s="12">
        <f t="shared" si="19"/>
        <v>0</v>
      </c>
      <c r="J43" s="13">
        <f t="shared" si="20"/>
        <v>0</v>
      </c>
      <c r="K43" s="14">
        <f t="shared" si="21"/>
        <v>0</v>
      </c>
      <c r="L43" s="15">
        <f t="shared" si="22"/>
        <v>0</v>
      </c>
      <c r="M43" s="9" t="s">
        <v>132</v>
      </c>
      <c r="N43" s="9" t="s">
        <v>133</v>
      </c>
      <c r="O43" s="3">
        <v>5</v>
      </c>
      <c r="P43" s="4">
        <v>7</v>
      </c>
      <c r="Q43" s="5">
        <v>6</v>
      </c>
      <c r="R43" s="6">
        <v>6</v>
      </c>
      <c r="S43" s="17">
        <v>0</v>
      </c>
      <c r="T43" s="28">
        <f t="shared" si="23"/>
        <v>24</v>
      </c>
    </row>
    <row r="44" spans="1:20" ht="15.95" customHeight="1">
      <c r="A44" s="2">
        <v>42</v>
      </c>
      <c r="B44" s="2" t="s">
        <v>116</v>
      </c>
      <c r="C44" s="2" t="s">
        <v>120</v>
      </c>
      <c r="D44" s="8" t="s">
        <v>183</v>
      </c>
      <c r="E44" s="2" t="s">
        <v>44</v>
      </c>
      <c r="F44" s="9">
        <v>32</v>
      </c>
      <c r="G44" s="10"/>
      <c r="H44" s="11">
        <f t="shared" si="18"/>
        <v>0</v>
      </c>
      <c r="I44" s="12">
        <f t="shared" si="19"/>
        <v>0</v>
      </c>
      <c r="J44" s="13">
        <f t="shared" si="20"/>
        <v>0</v>
      </c>
      <c r="K44" s="14">
        <f t="shared" si="21"/>
        <v>0</v>
      </c>
      <c r="L44" s="15">
        <f t="shared" si="22"/>
        <v>0</v>
      </c>
      <c r="M44" s="9" t="s">
        <v>139</v>
      </c>
      <c r="N44" s="9" t="s">
        <v>140</v>
      </c>
      <c r="O44" s="3">
        <v>3</v>
      </c>
      <c r="P44" s="4">
        <v>4</v>
      </c>
      <c r="Q44" s="5">
        <v>3</v>
      </c>
      <c r="R44" s="6">
        <v>3</v>
      </c>
      <c r="S44" s="17">
        <v>6</v>
      </c>
      <c r="T44" s="28">
        <f t="shared" si="23"/>
        <v>19</v>
      </c>
    </row>
    <row r="45" spans="1:20" ht="15.95" customHeight="1">
      <c r="A45" s="30">
        <v>43</v>
      </c>
      <c r="B45" s="30"/>
      <c r="C45" s="30"/>
      <c r="D45" s="37"/>
      <c r="E45" s="37"/>
      <c r="F45" s="37"/>
      <c r="G45" s="10"/>
      <c r="H45" s="30"/>
      <c r="I45" s="30"/>
      <c r="J45" s="30"/>
      <c r="K45" s="30"/>
      <c r="L45" s="30"/>
      <c r="M45" s="30"/>
      <c r="N45" s="30"/>
      <c r="O45" s="31"/>
      <c r="P45" s="32"/>
      <c r="Q45" s="33"/>
      <c r="R45" s="34"/>
      <c r="S45" s="35"/>
      <c r="T45" s="36"/>
    </row>
    <row r="46" spans="1:20">
      <c r="A46" s="2">
        <v>44</v>
      </c>
      <c r="B46" s="2" t="s">
        <v>371</v>
      </c>
      <c r="C46" s="2" t="s">
        <v>351</v>
      </c>
      <c r="D46" s="12" t="s">
        <v>117</v>
      </c>
      <c r="E46" s="2" t="s">
        <v>37</v>
      </c>
      <c r="F46" s="9">
        <v>10</v>
      </c>
      <c r="G46" s="10">
        <v>1</v>
      </c>
      <c r="H46" s="11">
        <f t="shared" ref="H46:H52" si="24">IF($D46="金刚",$F46*$G46,IF($D46="混元",$F46*$G46,0))</f>
        <v>0</v>
      </c>
      <c r="I46" s="12">
        <f t="shared" ref="I46:I52" si="25">IF($D46="紫霞",$F46*$G46,IF($D46="混元",$F46*$G46,0))</f>
        <v>10</v>
      </c>
      <c r="J46" s="13">
        <f t="shared" ref="J46:J52" si="26">IF($D46="玄阴",$F46*$G46,IF($D46="混元",$F46*$G46,0))</f>
        <v>0</v>
      </c>
      <c r="K46" s="14">
        <f t="shared" ref="K46:K52" si="27">IF($D46="纯阳",$F46*$G46,IF($D46="混元",$F46*$G46,0))</f>
        <v>0</v>
      </c>
      <c r="L46" s="15">
        <f t="shared" ref="L46:L52" si="28">IF($D46="归元",$F46*$G46,IF($D46="混元",$F46*$G46,0))</f>
        <v>0</v>
      </c>
      <c r="M46" s="9" t="s">
        <v>357</v>
      </c>
      <c r="N46" s="9" t="s">
        <v>358</v>
      </c>
      <c r="O46" s="3">
        <v>4</v>
      </c>
      <c r="P46" s="4">
        <v>4</v>
      </c>
      <c r="Q46" s="5">
        <v>3</v>
      </c>
      <c r="R46" s="6">
        <v>5</v>
      </c>
      <c r="S46" s="17">
        <v>1</v>
      </c>
      <c r="T46" s="28">
        <f t="shared" ref="T46:T52" si="29">SUM(O46:S46)</f>
        <v>17</v>
      </c>
    </row>
    <row r="47" spans="1:20">
      <c r="A47" s="2">
        <v>45</v>
      </c>
      <c r="B47" s="2" t="s">
        <v>371</v>
      </c>
      <c r="C47" s="2" t="s">
        <v>352</v>
      </c>
      <c r="D47" s="12" t="s">
        <v>117</v>
      </c>
      <c r="E47" s="2" t="s">
        <v>38</v>
      </c>
      <c r="F47" s="9">
        <v>20</v>
      </c>
      <c r="G47" s="10">
        <v>1</v>
      </c>
      <c r="H47" s="11">
        <f t="shared" si="24"/>
        <v>0</v>
      </c>
      <c r="I47" s="12">
        <f t="shared" si="25"/>
        <v>20</v>
      </c>
      <c r="J47" s="13">
        <f t="shared" si="26"/>
        <v>0</v>
      </c>
      <c r="K47" s="14">
        <f t="shared" si="27"/>
        <v>0</v>
      </c>
      <c r="L47" s="15">
        <f t="shared" si="28"/>
        <v>0</v>
      </c>
      <c r="M47" s="9" t="s">
        <v>359</v>
      </c>
      <c r="N47" s="9" t="s">
        <v>360</v>
      </c>
      <c r="O47" s="3">
        <v>4</v>
      </c>
      <c r="P47" s="4">
        <v>5</v>
      </c>
      <c r="Q47" s="5">
        <v>3</v>
      </c>
      <c r="R47" s="6">
        <v>7</v>
      </c>
      <c r="S47" s="17">
        <v>0</v>
      </c>
      <c r="T47" s="28">
        <f t="shared" si="29"/>
        <v>19</v>
      </c>
    </row>
    <row r="48" spans="1:20">
      <c r="A48" s="2">
        <v>46</v>
      </c>
      <c r="B48" s="2" t="s">
        <v>371</v>
      </c>
      <c r="C48" s="2" t="s">
        <v>353</v>
      </c>
      <c r="D48" s="12" t="s">
        <v>117</v>
      </c>
      <c r="E48" s="2" t="s">
        <v>39</v>
      </c>
      <c r="F48" s="9">
        <v>30</v>
      </c>
      <c r="G48" s="10">
        <v>1</v>
      </c>
      <c r="H48" s="11">
        <f t="shared" si="24"/>
        <v>0</v>
      </c>
      <c r="I48" s="12">
        <f t="shared" si="25"/>
        <v>30</v>
      </c>
      <c r="J48" s="13">
        <f t="shared" si="26"/>
        <v>0</v>
      </c>
      <c r="K48" s="14">
        <f t="shared" si="27"/>
        <v>0</v>
      </c>
      <c r="L48" s="15">
        <f t="shared" si="28"/>
        <v>0</v>
      </c>
      <c r="M48" s="9" t="s">
        <v>361</v>
      </c>
      <c r="N48" s="9" t="s">
        <v>362</v>
      </c>
      <c r="O48" s="3">
        <v>6</v>
      </c>
      <c r="P48" s="4">
        <v>7</v>
      </c>
      <c r="Q48" s="5">
        <v>2</v>
      </c>
      <c r="R48" s="6">
        <v>5</v>
      </c>
      <c r="S48" s="17">
        <v>0</v>
      </c>
      <c r="T48" s="28">
        <f t="shared" si="29"/>
        <v>20</v>
      </c>
    </row>
    <row r="49" spans="1:20" ht="33">
      <c r="A49" s="2">
        <v>47</v>
      </c>
      <c r="B49" s="2" t="s">
        <v>371</v>
      </c>
      <c r="C49" s="2" t="s">
        <v>354</v>
      </c>
      <c r="D49" s="12" t="s">
        <v>117</v>
      </c>
      <c r="E49" s="2" t="s">
        <v>40</v>
      </c>
      <c r="F49" s="9">
        <v>40</v>
      </c>
      <c r="G49" s="10">
        <v>1</v>
      </c>
      <c r="H49" s="11">
        <f t="shared" si="24"/>
        <v>0</v>
      </c>
      <c r="I49" s="12">
        <f t="shared" si="25"/>
        <v>40</v>
      </c>
      <c r="J49" s="13">
        <f t="shared" si="26"/>
        <v>0</v>
      </c>
      <c r="K49" s="14">
        <f t="shared" si="27"/>
        <v>0</v>
      </c>
      <c r="L49" s="15">
        <f t="shared" si="28"/>
        <v>0</v>
      </c>
      <c r="M49" s="9" t="s">
        <v>363</v>
      </c>
      <c r="N49" s="9" t="s">
        <v>364</v>
      </c>
      <c r="O49" s="3">
        <v>4</v>
      </c>
      <c r="P49" s="4">
        <v>5</v>
      </c>
      <c r="Q49" s="5">
        <v>6</v>
      </c>
      <c r="R49" s="6">
        <v>6</v>
      </c>
      <c r="S49" s="17">
        <v>0</v>
      </c>
      <c r="T49" s="28">
        <f t="shared" si="29"/>
        <v>21</v>
      </c>
    </row>
    <row r="50" spans="1:20">
      <c r="A50" s="2">
        <v>48</v>
      </c>
      <c r="B50" s="2" t="s">
        <v>371</v>
      </c>
      <c r="C50" s="2" t="s">
        <v>355</v>
      </c>
      <c r="D50" s="12" t="s">
        <v>117</v>
      </c>
      <c r="E50" s="2" t="s">
        <v>41</v>
      </c>
      <c r="F50" s="9">
        <v>50</v>
      </c>
      <c r="G50" s="10"/>
      <c r="H50" s="11">
        <f t="shared" si="24"/>
        <v>0</v>
      </c>
      <c r="I50" s="12">
        <f t="shared" si="25"/>
        <v>0</v>
      </c>
      <c r="J50" s="13">
        <f t="shared" si="26"/>
        <v>0</v>
      </c>
      <c r="K50" s="14">
        <f t="shared" si="27"/>
        <v>0</v>
      </c>
      <c r="L50" s="15">
        <f t="shared" si="28"/>
        <v>0</v>
      </c>
      <c r="M50" s="9" t="s">
        <v>365</v>
      </c>
      <c r="N50" s="9" t="s">
        <v>366</v>
      </c>
      <c r="O50" s="3">
        <v>5</v>
      </c>
      <c r="P50" s="4">
        <v>9</v>
      </c>
      <c r="Q50" s="5">
        <v>3</v>
      </c>
      <c r="R50" s="6">
        <v>5</v>
      </c>
      <c r="S50" s="17">
        <v>0</v>
      </c>
      <c r="T50" s="28">
        <f t="shared" si="29"/>
        <v>22</v>
      </c>
    </row>
    <row r="51" spans="1:20">
      <c r="A51" s="2">
        <v>49</v>
      </c>
      <c r="B51" s="2" t="s">
        <v>371</v>
      </c>
      <c r="C51" s="2" t="s">
        <v>356</v>
      </c>
      <c r="D51" s="12" t="s">
        <v>117</v>
      </c>
      <c r="E51" s="2" t="s">
        <v>42</v>
      </c>
      <c r="F51" s="9">
        <v>60</v>
      </c>
      <c r="G51" s="10"/>
      <c r="H51" s="11">
        <f t="shared" si="24"/>
        <v>0</v>
      </c>
      <c r="I51" s="12">
        <f t="shared" si="25"/>
        <v>0</v>
      </c>
      <c r="J51" s="13">
        <f t="shared" si="26"/>
        <v>0</v>
      </c>
      <c r="K51" s="14">
        <f t="shared" si="27"/>
        <v>0</v>
      </c>
      <c r="L51" s="15">
        <f t="shared" si="28"/>
        <v>0</v>
      </c>
      <c r="M51" s="9" t="s">
        <v>367</v>
      </c>
      <c r="N51" s="9" t="s">
        <v>368</v>
      </c>
      <c r="O51" s="3">
        <v>4</v>
      </c>
      <c r="P51" s="4">
        <v>8</v>
      </c>
      <c r="Q51" s="5">
        <v>4</v>
      </c>
      <c r="R51" s="6">
        <v>7</v>
      </c>
      <c r="S51" s="17">
        <v>0</v>
      </c>
      <c r="T51" s="28">
        <f t="shared" si="29"/>
        <v>23</v>
      </c>
    </row>
    <row r="52" spans="1:20" ht="33">
      <c r="A52" s="2">
        <v>50</v>
      </c>
      <c r="B52" s="2" t="s">
        <v>371</v>
      </c>
      <c r="C52" s="2" t="s">
        <v>350</v>
      </c>
      <c r="D52" s="8" t="s">
        <v>184</v>
      </c>
      <c r="E52" s="2" t="s">
        <v>43</v>
      </c>
      <c r="F52" s="9">
        <v>28</v>
      </c>
      <c r="G52" s="10"/>
      <c r="H52" s="11">
        <f t="shared" si="24"/>
        <v>0</v>
      </c>
      <c r="I52" s="12">
        <f t="shared" si="25"/>
        <v>0</v>
      </c>
      <c r="J52" s="13">
        <f t="shared" si="26"/>
        <v>0</v>
      </c>
      <c r="K52" s="14">
        <f t="shared" si="27"/>
        <v>0</v>
      </c>
      <c r="L52" s="15">
        <f t="shared" si="28"/>
        <v>0</v>
      </c>
      <c r="M52" s="9" t="s">
        <v>369</v>
      </c>
      <c r="N52" s="9" t="s">
        <v>370</v>
      </c>
      <c r="O52" s="3">
        <v>6</v>
      </c>
      <c r="P52" s="4">
        <v>4</v>
      </c>
      <c r="Q52" s="5">
        <v>3</v>
      </c>
      <c r="R52" s="6">
        <v>5</v>
      </c>
      <c r="S52" s="17">
        <v>3</v>
      </c>
      <c r="T52" s="28">
        <f t="shared" si="29"/>
        <v>21</v>
      </c>
    </row>
    <row r="53" spans="1:20">
      <c r="A53" s="30">
        <v>51</v>
      </c>
      <c r="B53" s="30"/>
      <c r="C53" s="30"/>
      <c r="D53" s="37"/>
      <c r="E53" s="37"/>
      <c r="F53" s="37"/>
      <c r="G53" s="10"/>
      <c r="H53" s="30"/>
      <c r="I53" s="30"/>
      <c r="J53" s="30"/>
      <c r="K53" s="30"/>
      <c r="L53" s="30"/>
      <c r="M53" s="30"/>
      <c r="N53" s="30"/>
      <c r="O53" s="31"/>
      <c r="P53" s="32"/>
      <c r="Q53" s="33"/>
      <c r="R53" s="34"/>
      <c r="S53" s="35"/>
      <c r="T53" s="36"/>
    </row>
    <row r="54" spans="1:20">
      <c r="A54" s="2">
        <v>52</v>
      </c>
      <c r="B54" s="2" t="s">
        <v>277</v>
      </c>
      <c r="C54" s="2" t="s">
        <v>297</v>
      </c>
      <c r="D54" s="13" t="s">
        <v>202</v>
      </c>
      <c r="E54" s="2" t="s">
        <v>37</v>
      </c>
      <c r="F54" s="9">
        <v>10</v>
      </c>
      <c r="G54" s="10">
        <v>1</v>
      </c>
      <c r="H54" s="11">
        <f t="shared" ref="H54:H62" si="30">IF($D54="金刚",$F54*$G54,IF($D54="混元",$F54*$G54,0))</f>
        <v>0</v>
      </c>
      <c r="I54" s="12">
        <f t="shared" ref="I54:I62" si="31">IF($D54="紫霞",$F54*$G54,IF($D54="混元",$F54*$G54,0))</f>
        <v>0</v>
      </c>
      <c r="J54" s="13">
        <f t="shared" ref="J54:J62" si="32">IF($D54="玄阴",$F54*$G54,IF($D54="混元",$F54*$G54,0))</f>
        <v>10</v>
      </c>
      <c r="K54" s="14">
        <f t="shared" ref="K54:K62" si="33">IF($D54="纯阳",$F54*$G54,IF($D54="混元",$F54*$G54,0))</f>
        <v>0</v>
      </c>
      <c r="L54" s="15">
        <f t="shared" ref="L54:L62" si="34">IF($D54="归元",$F54*$G54,IF($D54="混元",$F54*$G54,0))</f>
        <v>0</v>
      </c>
      <c r="M54" s="9" t="s">
        <v>278</v>
      </c>
      <c r="N54" s="9" t="s">
        <v>279</v>
      </c>
      <c r="O54" s="3">
        <v>3</v>
      </c>
      <c r="P54" s="4">
        <v>7</v>
      </c>
      <c r="Q54" s="5">
        <v>2</v>
      </c>
      <c r="R54" s="6">
        <v>4</v>
      </c>
      <c r="S54" s="17">
        <v>1</v>
      </c>
      <c r="T54" s="28">
        <f t="shared" ref="T54:T62" si="35">SUM(O54:S54)</f>
        <v>17</v>
      </c>
    </row>
    <row r="55" spans="1:20">
      <c r="A55" s="2">
        <v>53</v>
      </c>
      <c r="B55" s="2" t="s">
        <v>277</v>
      </c>
      <c r="C55" s="2" t="s">
        <v>298</v>
      </c>
      <c r="D55" s="13" t="s">
        <v>202</v>
      </c>
      <c r="E55" s="2" t="s">
        <v>38</v>
      </c>
      <c r="F55" s="9">
        <v>20</v>
      </c>
      <c r="G55" s="10">
        <v>1</v>
      </c>
      <c r="H55" s="11">
        <f t="shared" si="30"/>
        <v>0</v>
      </c>
      <c r="I55" s="12">
        <f t="shared" si="31"/>
        <v>0</v>
      </c>
      <c r="J55" s="13">
        <f t="shared" si="32"/>
        <v>20</v>
      </c>
      <c r="K55" s="14">
        <f t="shared" si="33"/>
        <v>0</v>
      </c>
      <c r="L55" s="15">
        <f t="shared" si="34"/>
        <v>0</v>
      </c>
      <c r="M55" s="9" t="s">
        <v>280</v>
      </c>
      <c r="N55" s="9" t="s">
        <v>281</v>
      </c>
      <c r="O55" s="3">
        <v>3</v>
      </c>
      <c r="P55" s="4">
        <v>6</v>
      </c>
      <c r="Q55" s="5">
        <v>3</v>
      </c>
      <c r="R55" s="6">
        <v>3</v>
      </c>
      <c r="S55" s="17">
        <v>2</v>
      </c>
      <c r="T55" s="28">
        <f t="shared" si="35"/>
        <v>17</v>
      </c>
    </row>
    <row r="56" spans="1:20" ht="33">
      <c r="A56" s="2">
        <v>54</v>
      </c>
      <c r="B56" s="2" t="s">
        <v>277</v>
      </c>
      <c r="C56" s="2" t="s">
        <v>299</v>
      </c>
      <c r="D56" s="13" t="s">
        <v>202</v>
      </c>
      <c r="E56" s="2" t="s">
        <v>39</v>
      </c>
      <c r="F56" s="9">
        <v>30</v>
      </c>
      <c r="G56" s="10">
        <v>1</v>
      </c>
      <c r="H56" s="11">
        <f t="shared" si="30"/>
        <v>0</v>
      </c>
      <c r="I56" s="12">
        <f t="shared" si="31"/>
        <v>0</v>
      </c>
      <c r="J56" s="13">
        <f t="shared" si="32"/>
        <v>30</v>
      </c>
      <c r="K56" s="14">
        <f t="shared" si="33"/>
        <v>0</v>
      </c>
      <c r="L56" s="15">
        <f t="shared" si="34"/>
        <v>0</v>
      </c>
      <c r="M56" s="9" t="s">
        <v>294</v>
      </c>
      <c r="N56" s="9" t="s">
        <v>295</v>
      </c>
      <c r="O56" s="18">
        <v>4</v>
      </c>
      <c r="P56" s="4">
        <v>9</v>
      </c>
      <c r="Q56" s="5">
        <v>3</v>
      </c>
      <c r="R56" s="6">
        <v>4</v>
      </c>
      <c r="S56" s="17">
        <v>0</v>
      </c>
      <c r="T56" s="28">
        <f t="shared" si="35"/>
        <v>20</v>
      </c>
    </row>
    <row r="57" spans="1:20" ht="33">
      <c r="A57" s="2">
        <v>55</v>
      </c>
      <c r="B57" s="2" t="s">
        <v>277</v>
      </c>
      <c r="C57" s="2" t="s">
        <v>296</v>
      </c>
      <c r="D57" s="8" t="s">
        <v>184</v>
      </c>
      <c r="E57" s="2" t="s">
        <v>40</v>
      </c>
      <c r="F57" s="9">
        <v>16</v>
      </c>
      <c r="G57" s="10">
        <v>1</v>
      </c>
      <c r="H57" s="11">
        <f t="shared" si="30"/>
        <v>16</v>
      </c>
      <c r="I57" s="12">
        <f t="shared" si="31"/>
        <v>16</v>
      </c>
      <c r="J57" s="13">
        <f t="shared" si="32"/>
        <v>16</v>
      </c>
      <c r="K57" s="14">
        <f t="shared" si="33"/>
        <v>16</v>
      </c>
      <c r="L57" s="15">
        <f t="shared" si="34"/>
        <v>16</v>
      </c>
      <c r="M57" s="9" t="s">
        <v>282</v>
      </c>
      <c r="N57" s="9" t="s">
        <v>283</v>
      </c>
      <c r="O57" s="3">
        <v>8</v>
      </c>
      <c r="P57" s="4">
        <v>6</v>
      </c>
      <c r="Q57" s="5">
        <v>4</v>
      </c>
      <c r="R57" s="6">
        <v>3</v>
      </c>
      <c r="S57" s="17">
        <v>0</v>
      </c>
      <c r="T57" s="28">
        <f t="shared" si="35"/>
        <v>21</v>
      </c>
    </row>
    <row r="58" spans="1:20">
      <c r="A58" s="2">
        <v>56</v>
      </c>
      <c r="B58" s="2" t="s">
        <v>277</v>
      </c>
      <c r="C58" s="2" t="s">
        <v>300</v>
      </c>
      <c r="D58" s="13" t="s">
        <v>202</v>
      </c>
      <c r="E58" s="2" t="s">
        <v>41</v>
      </c>
      <c r="F58" s="9">
        <v>50</v>
      </c>
      <c r="G58" s="10"/>
      <c r="H58" s="11">
        <f t="shared" si="30"/>
        <v>0</v>
      </c>
      <c r="I58" s="12">
        <f t="shared" si="31"/>
        <v>0</v>
      </c>
      <c r="J58" s="13">
        <f t="shared" si="32"/>
        <v>0</v>
      </c>
      <c r="K58" s="14">
        <f t="shared" si="33"/>
        <v>0</v>
      </c>
      <c r="L58" s="15">
        <f t="shared" si="34"/>
        <v>0</v>
      </c>
      <c r="M58" s="9" t="s">
        <v>284</v>
      </c>
      <c r="N58" s="9" t="s">
        <v>285</v>
      </c>
      <c r="O58" s="3">
        <v>4</v>
      </c>
      <c r="P58" s="4">
        <v>4</v>
      </c>
      <c r="Q58" s="5">
        <v>3</v>
      </c>
      <c r="R58" s="6">
        <v>5</v>
      </c>
      <c r="S58" s="17">
        <v>3</v>
      </c>
      <c r="T58" s="28">
        <f t="shared" si="35"/>
        <v>19</v>
      </c>
    </row>
    <row r="59" spans="1:20">
      <c r="A59" s="2">
        <v>57</v>
      </c>
      <c r="B59" s="2" t="s">
        <v>277</v>
      </c>
      <c r="C59" s="2" t="s">
        <v>301</v>
      </c>
      <c r="D59" s="13" t="s">
        <v>202</v>
      </c>
      <c r="E59" s="2" t="s">
        <v>42</v>
      </c>
      <c r="F59" s="9">
        <v>60</v>
      </c>
      <c r="G59" s="10"/>
      <c r="H59" s="11">
        <f t="shared" si="30"/>
        <v>0</v>
      </c>
      <c r="I59" s="12">
        <f t="shared" si="31"/>
        <v>0</v>
      </c>
      <c r="J59" s="13">
        <f t="shared" si="32"/>
        <v>0</v>
      </c>
      <c r="K59" s="14">
        <f t="shared" si="33"/>
        <v>0</v>
      </c>
      <c r="L59" s="15">
        <f t="shared" si="34"/>
        <v>0</v>
      </c>
      <c r="M59" s="9" t="s">
        <v>286</v>
      </c>
      <c r="N59" s="9" t="s">
        <v>287</v>
      </c>
      <c r="O59" s="3">
        <v>4</v>
      </c>
      <c r="P59" s="4">
        <v>6</v>
      </c>
      <c r="Q59" s="5">
        <v>6</v>
      </c>
      <c r="R59" s="6">
        <v>7</v>
      </c>
      <c r="S59" s="17">
        <v>0</v>
      </c>
      <c r="T59" s="28">
        <f t="shared" si="35"/>
        <v>23</v>
      </c>
    </row>
    <row r="60" spans="1:20">
      <c r="A60" s="2">
        <v>58</v>
      </c>
      <c r="B60" s="2" t="s">
        <v>277</v>
      </c>
      <c r="C60" s="2" t="s">
        <v>302</v>
      </c>
      <c r="D60" s="13" t="s">
        <v>202</v>
      </c>
      <c r="E60" s="2" t="s">
        <v>43</v>
      </c>
      <c r="F60" s="9">
        <v>70</v>
      </c>
      <c r="G60" s="10"/>
      <c r="H60" s="11">
        <f t="shared" si="30"/>
        <v>0</v>
      </c>
      <c r="I60" s="12">
        <f t="shared" si="31"/>
        <v>0</v>
      </c>
      <c r="J60" s="13">
        <f t="shared" si="32"/>
        <v>0</v>
      </c>
      <c r="K60" s="14">
        <f t="shared" si="33"/>
        <v>0</v>
      </c>
      <c r="L60" s="15">
        <f t="shared" si="34"/>
        <v>0</v>
      </c>
      <c r="M60" s="9" t="s">
        <v>288</v>
      </c>
      <c r="N60" s="9" t="s">
        <v>289</v>
      </c>
      <c r="O60" s="3">
        <v>5</v>
      </c>
      <c r="P60" s="4">
        <v>8</v>
      </c>
      <c r="Q60" s="5">
        <v>3</v>
      </c>
      <c r="R60" s="6">
        <v>8</v>
      </c>
      <c r="S60" s="17">
        <v>0</v>
      </c>
      <c r="T60" s="28">
        <f t="shared" si="35"/>
        <v>24</v>
      </c>
    </row>
    <row r="61" spans="1:20" ht="33">
      <c r="A61" s="2">
        <v>59</v>
      </c>
      <c r="B61" s="2" t="s">
        <v>277</v>
      </c>
      <c r="C61" s="2" t="s">
        <v>303</v>
      </c>
      <c r="D61" s="13" t="s">
        <v>202</v>
      </c>
      <c r="E61" s="2" t="s">
        <v>44</v>
      </c>
      <c r="F61" s="9">
        <v>80</v>
      </c>
      <c r="G61" s="10"/>
      <c r="H61" s="11">
        <f t="shared" si="30"/>
        <v>0</v>
      </c>
      <c r="I61" s="12">
        <f t="shared" si="31"/>
        <v>0</v>
      </c>
      <c r="J61" s="13">
        <f t="shared" si="32"/>
        <v>0</v>
      </c>
      <c r="K61" s="14">
        <f t="shared" si="33"/>
        <v>0</v>
      </c>
      <c r="L61" s="15">
        <f t="shared" si="34"/>
        <v>0</v>
      </c>
      <c r="M61" s="9" t="s">
        <v>292</v>
      </c>
      <c r="N61" s="9" t="s">
        <v>293</v>
      </c>
      <c r="O61" s="3">
        <v>4</v>
      </c>
      <c r="P61" s="4">
        <v>5</v>
      </c>
      <c r="Q61" s="5">
        <v>5</v>
      </c>
      <c r="R61" s="6">
        <v>5</v>
      </c>
      <c r="S61" s="17">
        <v>3</v>
      </c>
      <c r="T61" s="28">
        <f t="shared" si="35"/>
        <v>22</v>
      </c>
    </row>
    <row r="62" spans="1:20" ht="33">
      <c r="A62" s="2">
        <v>60</v>
      </c>
      <c r="B62" s="2" t="s">
        <v>277</v>
      </c>
      <c r="C62" s="2" t="s">
        <v>304</v>
      </c>
      <c r="D62" s="13" t="s">
        <v>202</v>
      </c>
      <c r="E62" s="2" t="s">
        <v>45</v>
      </c>
      <c r="F62" s="9">
        <v>90</v>
      </c>
      <c r="G62" s="10"/>
      <c r="H62" s="11">
        <f t="shared" si="30"/>
        <v>0</v>
      </c>
      <c r="I62" s="12">
        <f t="shared" si="31"/>
        <v>0</v>
      </c>
      <c r="J62" s="13">
        <f t="shared" si="32"/>
        <v>0</v>
      </c>
      <c r="K62" s="14">
        <f t="shared" si="33"/>
        <v>0</v>
      </c>
      <c r="L62" s="15">
        <f t="shared" si="34"/>
        <v>0</v>
      </c>
      <c r="M62" s="9" t="s">
        <v>290</v>
      </c>
      <c r="N62" s="9" t="s">
        <v>291</v>
      </c>
      <c r="O62" s="3">
        <v>6</v>
      </c>
      <c r="P62" s="4">
        <v>9</v>
      </c>
      <c r="Q62" s="5">
        <v>3</v>
      </c>
      <c r="R62" s="6">
        <v>8</v>
      </c>
      <c r="S62" s="17">
        <v>0</v>
      </c>
      <c r="T62" s="28">
        <f t="shared" si="35"/>
        <v>26</v>
      </c>
    </row>
    <row r="63" spans="1:20">
      <c r="A63" s="30">
        <v>61</v>
      </c>
      <c r="B63" s="30"/>
      <c r="C63" s="30"/>
      <c r="D63" s="37"/>
      <c r="E63" s="37"/>
      <c r="F63" s="37"/>
      <c r="G63" s="10"/>
      <c r="H63" s="30"/>
      <c r="I63" s="30"/>
      <c r="J63" s="30"/>
      <c r="K63" s="30"/>
      <c r="L63" s="30"/>
      <c r="M63" s="30"/>
      <c r="N63" s="30"/>
      <c r="O63" s="31"/>
      <c r="P63" s="32"/>
      <c r="Q63" s="33"/>
      <c r="R63" s="34"/>
      <c r="S63" s="35"/>
      <c r="T63" s="36"/>
    </row>
    <row r="64" spans="1:20">
      <c r="A64" s="2">
        <v>62</v>
      </c>
      <c r="B64" s="2" t="s">
        <v>209</v>
      </c>
      <c r="C64" s="2" t="s">
        <v>203</v>
      </c>
      <c r="D64" s="13" t="s">
        <v>202</v>
      </c>
      <c r="E64" s="2" t="s">
        <v>37</v>
      </c>
      <c r="F64" s="9">
        <v>10</v>
      </c>
      <c r="G64" s="10">
        <v>1</v>
      </c>
      <c r="H64" s="11">
        <f t="shared" ref="H64:H69" si="36">IF($D64="金刚",$F64*$G64,IF($D64="混元",$F64*$G64,0))</f>
        <v>0</v>
      </c>
      <c r="I64" s="12">
        <f t="shared" ref="I64:I69" si="37">IF($D64="紫霞",$F64*$G64,IF($D64="混元",$F64*$G64,0))</f>
        <v>0</v>
      </c>
      <c r="J64" s="13">
        <f t="shared" ref="J64:J69" si="38">IF($D64="玄阴",$F64*$G64,IF($D64="混元",$F64*$G64,0))</f>
        <v>10</v>
      </c>
      <c r="K64" s="14">
        <f t="shared" ref="K64:K69" si="39">IF($D64="纯阳",$F64*$G64,IF($D64="混元",$F64*$G64,0))</f>
        <v>0</v>
      </c>
      <c r="L64" s="15">
        <f t="shared" ref="L64:L69" si="40">IF($D64="归元",$F64*$G64,IF($D64="混元",$F64*$G64,0))</f>
        <v>0</v>
      </c>
      <c r="M64" s="9" t="s">
        <v>210</v>
      </c>
      <c r="N64" s="9" t="s">
        <v>211</v>
      </c>
      <c r="O64" s="3">
        <v>3</v>
      </c>
      <c r="P64" s="4">
        <v>5</v>
      </c>
      <c r="Q64" s="5">
        <v>1</v>
      </c>
      <c r="R64" s="6">
        <v>1</v>
      </c>
      <c r="S64" s="17">
        <v>4</v>
      </c>
      <c r="T64" s="28">
        <f t="shared" ref="T64:T69" si="41">SUM(O64:S64)</f>
        <v>14</v>
      </c>
    </row>
    <row r="65" spans="1:20">
      <c r="A65" s="2">
        <v>63</v>
      </c>
      <c r="B65" s="2" t="s">
        <v>209</v>
      </c>
      <c r="C65" s="2" t="s">
        <v>204</v>
      </c>
      <c r="D65" s="13" t="s">
        <v>202</v>
      </c>
      <c r="E65" s="2" t="s">
        <v>38</v>
      </c>
      <c r="F65" s="9">
        <v>20</v>
      </c>
      <c r="G65" s="10">
        <v>1</v>
      </c>
      <c r="H65" s="11">
        <f t="shared" si="36"/>
        <v>0</v>
      </c>
      <c r="I65" s="12">
        <f t="shared" si="37"/>
        <v>0</v>
      </c>
      <c r="J65" s="13">
        <f t="shared" si="38"/>
        <v>20</v>
      </c>
      <c r="K65" s="14">
        <f t="shared" si="39"/>
        <v>0</v>
      </c>
      <c r="L65" s="15">
        <f t="shared" si="40"/>
        <v>0</v>
      </c>
      <c r="M65" s="9" t="s">
        <v>212</v>
      </c>
      <c r="N65" s="9" t="s">
        <v>213</v>
      </c>
      <c r="O65" s="3">
        <v>3</v>
      </c>
      <c r="P65" s="4">
        <v>5</v>
      </c>
      <c r="Q65" s="5">
        <v>3</v>
      </c>
      <c r="R65" s="6">
        <v>4</v>
      </c>
      <c r="S65" s="17">
        <v>2</v>
      </c>
      <c r="T65" s="28">
        <f t="shared" si="41"/>
        <v>17</v>
      </c>
    </row>
    <row r="66" spans="1:20">
      <c r="A66" s="2">
        <v>64</v>
      </c>
      <c r="B66" s="2" t="s">
        <v>209</v>
      </c>
      <c r="C66" s="2" t="s">
        <v>205</v>
      </c>
      <c r="D66" s="13" t="s">
        <v>202</v>
      </c>
      <c r="E66" s="2" t="s">
        <v>39</v>
      </c>
      <c r="F66" s="9">
        <v>30</v>
      </c>
      <c r="G66" s="10">
        <v>1</v>
      </c>
      <c r="H66" s="11">
        <f t="shared" si="36"/>
        <v>0</v>
      </c>
      <c r="I66" s="12">
        <f t="shared" si="37"/>
        <v>0</v>
      </c>
      <c r="J66" s="13">
        <f t="shared" si="38"/>
        <v>30</v>
      </c>
      <c r="K66" s="14">
        <f t="shared" si="39"/>
        <v>0</v>
      </c>
      <c r="L66" s="15">
        <f t="shared" si="40"/>
        <v>0</v>
      </c>
      <c r="M66" s="9" t="s">
        <v>220</v>
      </c>
      <c r="N66" s="9" t="s">
        <v>221</v>
      </c>
      <c r="O66" s="3">
        <v>3</v>
      </c>
      <c r="P66" s="4">
        <v>4</v>
      </c>
      <c r="Q66" s="5">
        <v>2</v>
      </c>
      <c r="R66" s="6">
        <v>3</v>
      </c>
      <c r="S66" s="17">
        <v>4</v>
      </c>
      <c r="T66" s="28">
        <f t="shared" si="41"/>
        <v>16</v>
      </c>
    </row>
    <row r="67" spans="1:20">
      <c r="A67" s="2">
        <v>65</v>
      </c>
      <c r="B67" s="2" t="s">
        <v>209</v>
      </c>
      <c r="C67" s="2" t="s">
        <v>206</v>
      </c>
      <c r="D67" s="13" t="s">
        <v>202</v>
      </c>
      <c r="E67" s="2" t="s">
        <v>40</v>
      </c>
      <c r="F67" s="9">
        <v>40</v>
      </c>
      <c r="G67" s="10">
        <v>1</v>
      </c>
      <c r="H67" s="11">
        <f t="shared" si="36"/>
        <v>0</v>
      </c>
      <c r="I67" s="12">
        <f t="shared" si="37"/>
        <v>0</v>
      </c>
      <c r="J67" s="13">
        <f t="shared" si="38"/>
        <v>40</v>
      </c>
      <c r="K67" s="14">
        <f t="shared" si="39"/>
        <v>0</v>
      </c>
      <c r="L67" s="15">
        <f t="shared" si="40"/>
        <v>0</v>
      </c>
      <c r="M67" s="9" t="s">
        <v>214</v>
      </c>
      <c r="N67" s="9" t="s">
        <v>215</v>
      </c>
      <c r="O67" s="3">
        <v>2</v>
      </c>
      <c r="P67" s="4">
        <v>6</v>
      </c>
      <c r="Q67" s="5">
        <v>1</v>
      </c>
      <c r="R67" s="6">
        <v>2</v>
      </c>
      <c r="S67" s="17">
        <v>5</v>
      </c>
      <c r="T67" s="28">
        <f t="shared" si="41"/>
        <v>16</v>
      </c>
    </row>
    <row r="68" spans="1:20">
      <c r="A68" s="2">
        <v>66</v>
      </c>
      <c r="B68" s="2" t="s">
        <v>209</v>
      </c>
      <c r="C68" s="2" t="s">
        <v>207</v>
      </c>
      <c r="D68" s="13" t="s">
        <v>202</v>
      </c>
      <c r="E68" s="2" t="s">
        <v>41</v>
      </c>
      <c r="F68" s="9">
        <v>50</v>
      </c>
      <c r="G68" s="10"/>
      <c r="H68" s="11">
        <f t="shared" si="36"/>
        <v>0</v>
      </c>
      <c r="I68" s="12">
        <f t="shared" si="37"/>
        <v>0</v>
      </c>
      <c r="J68" s="13">
        <f t="shared" si="38"/>
        <v>0</v>
      </c>
      <c r="K68" s="14">
        <f t="shared" si="39"/>
        <v>0</v>
      </c>
      <c r="L68" s="15">
        <f t="shared" si="40"/>
        <v>0</v>
      </c>
      <c r="M68" s="9" t="s">
        <v>218</v>
      </c>
      <c r="N68" s="9" t="s">
        <v>219</v>
      </c>
      <c r="O68" s="3">
        <v>7</v>
      </c>
      <c r="P68" s="4">
        <v>8</v>
      </c>
      <c r="Q68" s="5">
        <v>3</v>
      </c>
      <c r="R68" s="6">
        <v>4</v>
      </c>
      <c r="S68" s="17">
        <v>0</v>
      </c>
      <c r="T68" s="28">
        <f t="shared" si="41"/>
        <v>22</v>
      </c>
    </row>
    <row r="69" spans="1:20">
      <c r="A69" s="2">
        <v>67</v>
      </c>
      <c r="B69" s="2" t="s">
        <v>209</v>
      </c>
      <c r="C69" s="2" t="s">
        <v>208</v>
      </c>
      <c r="D69" s="13" t="s">
        <v>202</v>
      </c>
      <c r="E69" s="2" t="s">
        <v>42</v>
      </c>
      <c r="F69" s="9">
        <v>60</v>
      </c>
      <c r="G69" s="10"/>
      <c r="H69" s="11">
        <f t="shared" si="36"/>
        <v>0</v>
      </c>
      <c r="I69" s="12">
        <f t="shared" si="37"/>
        <v>0</v>
      </c>
      <c r="J69" s="13">
        <f t="shared" si="38"/>
        <v>0</v>
      </c>
      <c r="K69" s="14">
        <f t="shared" si="39"/>
        <v>0</v>
      </c>
      <c r="L69" s="15">
        <f t="shared" si="40"/>
        <v>0</v>
      </c>
      <c r="M69" s="9" t="s">
        <v>216</v>
      </c>
      <c r="N69" s="9" t="s">
        <v>217</v>
      </c>
      <c r="O69" s="3">
        <v>3</v>
      </c>
      <c r="P69" s="4">
        <v>5</v>
      </c>
      <c r="Q69" s="5">
        <v>1</v>
      </c>
      <c r="R69" s="6">
        <v>2</v>
      </c>
      <c r="S69" s="17">
        <v>6</v>
      </c>
      <c r="T69" s="28">
        <f t="shared" si="41"/>
        <v>17</v>
      </c>
    </row>
    <row r="70" spans="1:20">
      <c r="A70" s="30">
        <v>68</v>
      </c>
      <c r="B70" s="30"/>
      <c r="C70" s="30"/>
      <c r="D70" s="37"/>
      <c r="E70" s="37"/>
      <c r="F70" s="37"/>
      <c r="G70" s="10"/>
      <c r="H70" s="30"/>
      <c r="I70" s="30"/>
      <c r="J70" s="30"/>
      <c r="K70" s="30"/>
      <c r="L70" s="30"/>
      <c r="M70" s="30"/>
      <c r="N70" s="30"/>
      <c r="O70" s="31"/>
      <c r="P70" s="32"/>
      <c r="Q70" s="33"/>
      <c r="R70" s="34"/>
      <c r="S70" s="35"/>
      <c r="T70" s="36"/>
    </row>
    <row r="71" spans="1:20">
      <c r="A71" s="2">
        <v>69</v>
      </c>
      <c r="B71" s="2" t="s">
        <v>349</v>
      </c>
      <c r="C71" s="2" t="s">
        <v>334</v>
      </c>
      <c r="D71" s="13" t="s">
        <v>202</v>
      </c>
      <c r="E71" s="2" t="s">
        <v>37</v>
      </c>
      <c r="F71" s="9">
        <v>10</v>
      </c>
      <c r="G71" s="10">
        <v>1</v>
      </c>
      <c r="H71" s="11">
        <f>IF($D71="金刚",$F71*$G71,IF($D71="混元",$F71*$G71,0))</f>
        <v>0</v>
      </c>
      <c r="I71" s="12">
        <f>IF($D71="紫霞",$F71*$G71,IF($D71="混元",$F71*$G71,0))</f>
        <v>0</v>
      </c>
      <c r="J71" s="13">
        <f>IF($D71="玄阴",$F71*$G71,IF($D71="混元",$F71*$G71,0))</f>
        <v>10</v>
      </c>
      <c r="K71" s="14">
        <f>IF($D71="纯阳",$F71*$G71,IF($D71="混元",$F71*$G71,0))</f>
        <v>0</v>
      </c>
      <c r="L71" s="15">
        <f>IF($D71="归元",$F71*$G71,IF($D71="混元",$F71*$G71,0))</f>
        <v>0</v>
      </c>
      <c r="M71" s="9" t="s">
        <v>339</v>
      </c>
      <c r="N71" s="9" t="s">
        <v>340</v>
      </c>
      <c r="O71" s="3">
        <v>2</v>
      </c>
      <c r="P71" s="4">
        <v>6</v>
      </c>
      <c r="Q71" s="5">
        <v>4</v>
      </c>
      <c r="R71" s="6">
        <v>6</v>
      </c>
      <c r="S71" s="17">
        <v>0</v>
      </c>
      <c r="T71" s="28">
        <f t="shared" ref="T71:T84" si="42">SUM(O71:S71)</f>
        <v>18</v>
      </c>
    </row>
    <row r="72" spans="1:20">
      <c r="A72" s="2">
        <v>70</v>
      </c>
      <c r="B72" s="2" t="s">
        <v>349</v>
      </c>
      <c r="C72" s="2" t="s">
        <v>335</v>
      </c>
      <c r="D72" s="13" t="s">
        <v>202</v>
      </c>
      <c r="E72" s="2" t="s">
        <v>38</v>
      </c>
      <c r="F72" s="9">
        <v>20</v>
      </c>
      <c r="G72" s="10">
        <v>1</v>
      </c>
      <c r="H72" s="11">
        <f>IF($D72="金刚",$F72*$G72,IF($D72="混元",$F72*$G72,0))</f>
        <v>0</v>
      </c>
      <c r="I72" s="12">
        <f>IF($D72="紫霞",$F72*$G72,IF($D72="混元",$F72*$G72,0))</f>
        <v>0</v>
      </c>
      <c r="J72" s="13">
        <f>IF($D72="玄阴",$F72*$G72,IF($D72="混元",$F72*$G72,0))</f>
        <v>20</v>
      </c>
      <c r="K72" s="14">
        <f>IF($D72="纯阳",$F72*$G72,IF($D72="混元",$F72*$G72,0))</f>
        <v>0</v>
      </c>
      <c r="L72" s="15">
        <f>IF($D72="归元",$F72*$G72,IF($D72="混元",$F72*$G72,0))</f>
        <v>0</v>
      </c>
      <c r="M72" s="9" t="s">
        <v>346</v>
      </c>
      <c r="N72" s="9" t="s">
        <v>347</v>
      </c>
      <c r="O72" s="3">
        <v>4</v>
      </c>
      <c r="P72" s="4">
        <v>6</v>
      </c>
      <c r="Q72" s="5">
        <v>2</v>
      </c>
      <c r="R72" s="6">
        <v>7</v>
      </c>
      <c r="S72" s="17">
        <v>0</v>
      </c>
      <c r="T72" s="28">
        <f t="shared" si="42"/>
        <v>19</v>
      </c>
    </row>
    <row r="73" spans="1:20" ht="33">
      <c r="A73" s="2">
        <v>71</v>
      </c>
      <c r="B73" s="2" t="s">
        <v>349</v>
      </c>
      <c r="C73" s="2" t="s">
        <v>337</v>
      </c>
      <c r="D73" s="8" t="s">
        <v>184</v>
      </c>
      <c r="E73" s="2" t="s">
        <v>39</v>
      </c>
      <c r="F73" s="9">
        <v>12</v>
      </c>
      <c r="G73" s="10">
        <v>1</v>
      </c>
      <c r="H73" s="11">
        <f>IF($D73="金刚",$F73*$G73,IF($D73="混元",$F73*$G73,0))</f>
        <v>12</v>
      </c>
      <c r="I73" s="12">
        <f>IF($D73="紫霞",$F73*$G73,IF($D73="混元",$F73*$G73,0))</f>
        <v>12</v>
      </c>
      <c r="J73" s="13">
        <f>IF($D73="玄阴",$F73*$G73,IF($D73="混元",$F73*$G73,0))</f>
        <v>12</v>
      </c>
      <c r="K73" s="14">
        <f>IF($D73="纯阳",$F73*$G73,IF($D73="混元",$F73*$G73,0))</f>
        <v>12</v>
      </c>
      <c r="L73" s="15">
        <f>IF($D73="归元",$F73*$G73,IF($D73="混元",$F73*$G73,0))</f>
        <v>12</v>
      </c>
      <c r="M73" s="9" t="s">
        <v>348</v>
      </c>
      <c r="N73" s="9" t="s">
        <v>341</v>
      </c>
      <c r="O73" s="3">
        <v>3</v>
      </c>
      <c r="P73" s="4">
        <v>4</v>
      </c>
      <c r="Q73" s="5">
        <v>7</v>
      </c>
      <c r="R73" s="6">
        <v>6</v>
      </c>
      <c r="S73" s="17">
        <v>0</v>
      </c>
      <c r="T73" s="28">
        <f t="shared" si="42"/>
        <v>20</v>
      </c>
    </row>
    <row r="74" spans="1:20" ht="33">
      <c r="A74" s="2">
        <v>72</v>
      </c>
      <c r="B74" s="2" t="s">
        <v>349</v>
      </c>
      <c r="C74" s="2" t="s">
        <v>338</v>
      </c>
      <c r="D74" s="8" t="s">
        <v>184</v>
      </c>
      <c r="E74" s="2" t="s">
        <v>40</v>
      </c>
      <c r="F74" s="9">
        <v>16</v>
      </c>
      <c r="G74" s="10">
        <v>1</v>
      </c>
      <c r="H74" s="11">
        <f>IF($D74="金刚",$F74*$G74,IF($D74="混元",$F74*$G74,0))</f>
        <v>16</v>
      </c>
      <c r="I74" s="12">
        <f>IF($D74="紫霞",$F74*$G74,IF($D74="混元",$F74*$G74,0))</f>
        <v>16</v>
      </c>
      <c r="J74" s="13">
        <f>IF($D74="玄阴",$F74*$G74,IF($D74="混元",$F74*$G74,0))</f>
        <v>16</v>
      </c>
      <c r="K74" s="14">
        <f>IF($D74="纯阳",$F74*$G74,IF($D74="混元",$F74*$G74,0))</f>
        <v>16</v>
      </c>
      <c r="L74" s="15">
        <f>IF($D74="归元",$F74*$G74,IF($D74="混元",$F74*$G74,0))</f>
        <v>16</v>
      </c>
      <c r="M74" s="9" t="s">
        <v>342</v>
      </c>
      <c r="N74" s="9" t="s">
        <v>343</v>
      </c>
      <c r="O74" s="3">
        <v>2</v>
      </c>
      <c r="P74" s="4">
        <v>4</v>
      </c>
      <c r="Q74" s="5">
        <v>3</v>
      </c>
      <c r="R74" s="6">
        <v>8</v>
      </c>
      <c r="S74" s="17">
        <v>2</v>
      </c>
      <c r="T74" s="28">
        <f t="shared" si="42"/>
        <v>19</v>
      </c>
    </row>
    <row r="75" spans="1:20">
      <c r="A75" s="2">
        <v>73</v>
      </c>
      <c r="B75" s="2" t="s">
        <v>349</v>
      </c>
      <c r="C75" s="2" t="s">
        <v>336</v>
      </c>
      <c r="D75" s="13" t="s">
        <v>202</v>
      </c>
      <c r="E75" s="2" t="s">
        <v>41</v>
      </c>
      <c r="F75" s="9">
        <v>50</v>
      </c>
      <c r="G75" s="10"/>
      <c r="H75" s="11">
        <f>IF($D75="金刚",$F75*$G75,IF($D75="混元",$F75*$G75,0))</f>
        <v>0</v>
      </c>
      <c r="I75" s="12">
        <f>IF($D75="紫霞",$F75*$G75,IF($D75="混元",$F75*$G75,0))</f>
        <v>0</v>
      </c>
      <c r="J75" s="13">
        <f>IF($D75="玄阴",$F75*$G75,IF($D75="混元",$F75*$G75,0))</f>
        <v>0</v>
      </c>
      <c r="K75" s="14">
        <f>IF($D75="纯阳",$F75*$G75,IF($D75="混元",$F75*$G75,0))</f>
        <v>0</v>
      </c>
      <c r="L75" s="15">
        <f>IF($D75="归元",$F75*$G75,IF($D75="混元",$F75*$G75,0))</f>
        <v>0</v>
      </c>
      <c r="M75" s="9" t="s">
        <v>344</v>
      </c>
      <c r="N75" s="9" t="s">
        <v>345</v>
      </c>
      <c r="O75" s="3">
        <v>4</v>
      </c>
      <c r="P75" s="4">
        <v>6</v>
      </c>
      <c r="Q75" s="5">
        <v>5</v>
      </c>
      <c r="R75" s="6">
        <v>7</v>
      </c>
      <c r="S75" s="17">
        <v>0</v>
      </c>
      <c r="T75" s="28">
        <f t="shared" si="42"/>
        <v>22</v>
      </c>
    </row>
    <row r="76" spans="1:20">
      <c r="A76" s="30">
        <v>74</v>
      </c>
      <c r="B76" s="30"/>
      <c r="C76" s="30"/>
      <c r="D76" s="37"/>
      <c r="E76" s="37"/>
      <c r="F76" s="37"/>
      <c r="G76" s="10"/>
      <c r="H76" s="30"/>
      <c r="I76" s="30"/>
      <c r="J76" s="30"/>
      <c r="K76" s="30"/>
      <c r="L76" s="30"/>
      <c r="M76" s="30"/>
      <c r="N76" s="30"/>
      <c r="O76" s="31"/>
      <c r="P76" s="32"/>
      <c r="Q76" s="33"/>
      <c r="R76" s="34"/>
      <c r="S76" s="35"/>
      <c r="T76" s="36">
        <f t="shared" si="42"/>
        <v>0</v>
      </c>
    </row>
    <row r="77" spans="1:20" ht="33">
      <c r="A77" s="2">
        <v>75</v>
      </c>
      <c r="B77" s="2" t="s">
        <v>246</v>
      </c>
      <c r="C77" s="2" t="s">
        <v>222</v>
      </c>
      <c r="D77" s="8" t="s">
        <v>184</v>
      </c>
      <c r="E77" s="2" t="s">
        <v>37</v>
      </c>
      <c r="F77" s="9">
        <v>4</v>
      </c>
      <c r="G77" s="10">
        <v>1</v>
      </c>
      <c r="H77" s="11">
        <f t="shared" ref="H77:H84" si="43">IF($D77="金刚",$F77*$G77,IF($D77="混元",$F77*$G77,0))</f>
        <v>4</v>
      </c>
      <c r="I77" s="12">
        <f t="shared" ref="I77:I84" si="44">IF($D77="紫霞",$F77*$G77,IF($D77="混元",$F77*$G77,0))</f>
        <v>4</v>
      </c>
      <c r="J77" s="13">
        <f t="shared" ref="J77:J84" si="45">IF($D77="玄阴",$F77*$G77,IF($D77="混元",$F77*$G77,0))</f>
        <v>4</v>
      </c>
      <c r="K77" s="14">
        <f t="shared" ref="K77:K84" si="46">IF($D77="纯阳",$F77*$G77,IF($D77="混元",$F77*$G77,0))</f>
        <v>4</v>
      </c>
      <c r="L77" s="15">
        <f t="shared" ref="L77:L84" si="47">IF($D77="归元",$F77*$G77,IF($D77="混元",$F77*$G77,0))</f>
        <v>4</v>
      </c>
      <c r="M77" s="9" t="s">
        <v>230</v>
      </c>
      <c r="N77" s="9" t="s">
        <v>231</v>
      </c>
      <c r="O77" s="3">
        <v>2</v>
      </c>
      <c r="P77" s="4">
        <v>3</v>
      </c>
      <c r="Q77" s="5">
        <v>3</v>
      </c>
      <c r="R77" s="6">
        <v>4</v>
      </c>
      <c r="S77" s="17">
        <v>3</v>
      </c>
      <c r="T77" s="28">
        <f t="shared" si="42"/>
        <v>15</v>
      </c>
    </row>
    <row r="78" spans="1:20" ht="33">
      <c r="A78" s="2">
        <v>76</v>
      </c>
      <c r="B78" s="2" t="s">
        <v>246</v>
      </c>
      <c r="C78" s="2" t="s">
        <v>226</v>
      </c>
      <c r="D78" s="19" t="s">
        <v>169</v>
      </c>
      <c r="E78" s="2" t="s">
        <v>38</v>
      </c>
      <c r="F78" s="9">
        <v>20</v>
      </c>
      <c r="G78" s="10"/>
      <c r="H78" s="11">
        <f t="shared" si="43"/>
        <v>0</v>
      </c>
      <c r="I78" s="12">
        <f t="shared" si="44"/>
        <v>0</v>
      </c>
      <c r="J78" s="13">
        <f t="shared" si="45"/>
        <v>0</v>
      </c>
      <c r="K78" s="14">
        <f t="shared" si="46"/>
        <v>0</v>
      </c>
      <c r="L78" s="15">
        <f t="shared" si="47"/>
        <v>0</v>
      </c>
      <c r="M78" s="9" t="s">
        <v>232</v>
      </c>
      <c r="N78" s="9" t="s">
        <v>233</v>
      </c>
      <c r="O78" s="3">
        <v>3</v>
      </c>
      <c r="P78" s="4">
        <v>2</v>
      </c>
      <c r="Q78" s="5">
        <v>6</v>
      </c>
      <c r="R78" s="6">
        <v>6</v>
      </c>
      <c r="S78" s="17">
        <v>1</v>
      </c>
      <c r="T78" s="28">
        <f t="shared" si="42"/>
        <v>18</v>
      </c>
    </row>
    <row r="79" spans="1:20" ht="33">
      <c r="A79" s="2">
        <v>77</v>
      </c>
      <c r="B79" s="2" t="s">
        <v>246</v>
      </c>
      <c r="C79" s="2" t="s">
        <v>223</v>
      </c>
      <c r="D79" s="8" t="s">
        <v>184</v>
      </c>
      <c r="E79" s="2" t="s">
        <v>39</v>
      </c>
      <c r="F79" s="9">
        <v>12</v>
      </c>
      <c r="G79" s="10"/>
      <c r="H79" s="11">
        <f t="shared" si="43"/>
        <v>0</v>
      </c>
      <c r="I79" s="12">
        <f t="shared" si="44"/>
        <v>0</v>
      </c>
      <c r="J79" s="13">
        <f t="shared" si="45"/>
        <v>0</v>
      </c>
      <c r="K79" s="14">
        <f t="shared" si="46"/>
        <v>0</v>
      </c>
      <c r="L79" s="15">
        <f t="shared" si="47"/>
        <v>0</v>
      </c>
      <c r="M79" s="9" t="s">
        <v>234</v>
      </c>
      <c r="N79" s="9" t="s">
        <v>235</v>
      </c>
      <c r="O79" s="3">
        <v>2</v>
      </c>
      <c r="P79" s="4">
        <v>4</v>
      </c>
      <c r="Q79" s="5">
        <v>4</v>
      </c>
      <c r="R79" s="6">
        <v>4</v>
      </c>
      <c r="S79" s="17">
        <v>3</v>
      </c>
      <c r="T79" s="28">
        <f t="shared" si="42"/>
        <v>17</v>
      </c>
    </row>
    <row r="80" spans="1:20" ht="33">
      <c r="A80" s="2">
        <v>78</v>
      </c>
      <c r="B80" s="2" t="s">
        <v>246</v>
      </c>
      <c r="C80" s="2" t="s">
        <v>227</v>
      </c>
      <c r="D80" s="19" t="s">
        <v>169</v>
      </c>
      <c r="E80" s="2" t="s">
        <v>40</v>
      </c>
      <c r="F80" s="9">
        <v>40</v>
      </c>
      <c r="G80" s="10"/>
      <c r="H80" s="11">
        <f t="shared" si="43"/>
        <v>0</v>
      </c>
      <c r="I80" s="12">
        <f t="shared" si="44"/>
        <v>0</v>
      </c>
      <c r="J80" s="13">
        <f t="shared" si="45"/>
        <v>0</v>
      </c>
      <c r="K80" s="14">
        <f t="shared" si="46"/>
        <v>0</v>
      </c>
      <c r="L80" s="15">
        <f t="shared" si="47"/>
        <v>0</v>
      </c>
      <c r="M80" s="9" t="s">
        <v>236</v>
      </c>
      <c r="N80" s="9" t="s">
        <v>237</v>
      </c>
      <c r="O80" s="3">
        <v>5</v>
      </c>
      <c r="P80" s="4">
        <v>5</v>
      </c>
      <c r="Q80" s="5">
        <v>3</v>
      </c>
      <c r="R80" s="6">
        <v>4</v>
      </c>
      <c r="S80" s="17">
        <v>2</v>
      </c>
      <c r="T80" s="28">
        <f t="shared" si="42"/>
        <v>19</v>
      </c>
    </row>
    <row r="81" spans="1:20" ht="33">
      <c r="A81" s="2">
        <v>79</v>
      </c>
      <c r="B81" s="2" t="s">
        <v>246</v>
      </c>
      <c r="C81" s="2" t="s">
        <v>228</v>
      </c>
      <c r="D81" s="19" t="s">
        <v>169</v>
      </c>
      <c r="E81" s="2" t="s">
        <v>41</v>
      </c>
      <c r="F81" s="9">
        <v>50</v>
      </c>
      <c r="G81" s="10"/>
      <c r="H81" s="11">
        <f t="shared" si="43"/>
        <v>0</v>
      </c>
      <c r="I81" s="12">
        <f t="shared" si="44"/>
        <v>0</v>
      </c>
      <c r="J81" s="13">
        <f t="shared" si="45"/>
        <v>0</v>
      </c>
      <c r="K81" s="14">
        <f t="shared" si="46"/>
        <v>0</v>
      </c>
      <c r="L81" s="15">
        <f t="shared" si="47"/>
        <v>0</v>
      </c>
      <c r="M81" s="9" t="s">
        <v>238</v>
      </c>
      <c r="N81" s="9" t="s">
        <v>239</v>
      </c>
      <c r="O81" s="3">
        <v>4</v>
      </c>
      <c r="P81" s="4">
        <v>4</v>
      </c>
      <c r="Q81" s="5">
        <v>4</v>
      </c>
      <c r="R81" s="6">
        <v>6</v>
      </c>
      <c r="S81" s="17">
        <v>2</v>
      </c>
      <c r="T81" s="28">
        <f t="shared" si="42"/>
        <v>20</v>
      </c>
    </row>
    <row r="82" spans="1:20" ht="33">
      <c r="A82" s="2">
        <v>80</v>
      </c>
      <c r="B82" s="2" t="s">
        <v>246</v>
      </c>
      <c r="C82" s="2" t="s">
        <v>224</v>
      </c>
      <c r="D82" s="8" t="s">
        <v>184</v>
      </c>
      <c r="E82" s="2" t="s">
        <v>42</v>
      </c>
      <c r="F82" s="9">
        <v>24</v>
      </c>
      <c r="G82" s="10"/>
      <c r="H82" s="11">
        <f t="shared" si="43"/>
        <v>0</v>
      </c>
      <c r="I82" s="12">
        <f t="shared" si="44"/>
        <v>0</v>
      </c>
      <c r="J82" s="13">
        <f t="shared" si="45"/>
        <v>0</v>
      </c>
      <c r="K82" s="14">
        <f t="shared" si="46"/>
        <v>0</v>
      </c>
      <c r="L82" s="15">
        <f t="shared" si="47"/>
        <v>0</v>
      </c>
      <c r="M82" s="9" t="s">
        <v>244</v>
      </c>
      <c r="N82" s="9" t="s">
        <v>245</v>
      </c>
      <c r="O82" s="3">
        <v>3</v>
      </c>
      <c r="P82" s="4">
        <v>3</v>
      </c>
      <c r="Q82" s="5">
        <v>5</v>
      </c>
      <c r="R82" s="6">
        <v>4</v>
      </c>
      <c r="S82" s="17">
        <v>4</v>
      </c>
      <c r="T82" s="28">
        <f t="shared" si="42"/>
        <v>19</v>
      </c>
    </row>
    <row r="83" spans="1:20" ht="33">
      <c r="A83" s="2">
        <v>81</v>
      </c>
      <c r="B83" s="2" t="s">
        <v>246</v>
      </c>
      <c r="C83" s="2" t="s">
        <v>225</v>
      </c>
      <c r="D83" s="8" t="s">
        <v>184</v>
      </c>
      <c r="E83" s="2" t="s">
        <v>43</v>
      </c>
      <c r="F83" s="9">
        <v>28</v>
      </c>
      <c r="G83" s="10"/>
      <c r="H83" s="11">
        <f t="shared" si="43"/>
        <v>0</v>
      </c>
      <c r="I83" s="12">
        <f t="shared" si="44"/>
        <v>0</v>
      </c>
      <c r="J83" s="13">
        <f t="shared" si="45"/>
        <v>0</v>
      </c>
      <c r="K83" s="14">
        <f t="shared" si="46"/>
        <v>0</v>
      </c>
      <c r="L83" s="15">
        <f t="shared" si="47"/>
        <v>0</v>
      </c>
      <c r="M83" s="9" t="s">
        <v>240</v>
      </c>
      <c r="N83" s="9" t="s">
        <v>241</v>
      </c>
      <c r="O83" s="3">
        <v>1</v>
      </c>
      <c r="P83" s="4">
        <v>6</v>
      </c>
      <c r="Q83" s="5">
        <v>1</v>
      </c>
      <c r="R83" s="6">
        <v>4</v>
      </c>
      <c r="S83" s="17">
        <v>6</v>
      </c>
      <c r="T83" s="28">
        <f t="shared" si="42"/>
        <v>18</v>
      </c>
    </row>
    <row r="84" spans="1:20" ht="33">
      <c r="A84" s="2">
        <v>82</v>
      </c>
      <c r="B84" s="2" t="s">
        <v>246</v>
      </c>
      <c r="C84" s="2" t="s">
        <v>229</v>
      </c>
      <c r="D84" s="19" t="s">
        <v>169</v>
      </c>
      <c r="E84" s="2" t="s">
        <v>44</v>
      </c>
      <c r="F84" s="9">
        <v>80</v>
      </c>
      <c r="G84" s="10"/>
      <c r="H84" s="11">
        <f t="shared" si="43"/>
        <v>0</v>
      </c>
      <c r="I84" s="12">
        <f t="shared" si="44"/>
        <v>0</v>
      </c>
      <c r="J84" s="13">
        <f t="shared" si="45"/>
        <v>0</v>
      </c>
      <c r="K84" s="14">
        <f t="shared" si="46"/>
        <v>0</v>
      </c>
      <c r="L84" s="15">
        <f t="shared" si="47"/>
        <v>0</v>
      </c>
      <c r="M84" s="9" t="s">
        <v>242</v>
      </c>
      <c r="N84" s="9" t="s">
        <v>243</v>
      </c>
      <c r="O84" s="3">
        <v>4</v>
      </c>
      <c r="P84" s="4">
        <v>2</v>
      </c>
      <c r="Q84" s="5">
        <v>5</v>
      </c>
      <c r="R84" s="6">
        <v>6</v>
      </c>
      <c r="S84" s="17">
        <v>4</v>
      </c>
      <c r="T84" s="28">
        <f t="shared" si="42"/>
        <v>21</v>
      </c>
    </row>
    <row r="85" spans="1:20">
      <c r="A85" s="30">
        <v>83</v>
      </c>
      <c r="B85" s="30"/>
      <c r="C85" s="30"/>
      <c r="D85" s="37"/>
      <c r="E85" s="37"/>
      <c r="F85" s="37"/>
      <c r="G85" s="10"/>
      <c r="H85" s="30"/>
      <c r="I85" s="30"/>
      <c r="J85" s="30"/>
      <c r="K85" s="30"/>
      <c r="L85" s="30"/>
      <c r="M85" s="30"/>
      <c r="N85" s="30"/>
      <c r="O85" s="31"/>
      <c r="P85" s="32"/>
      <c r="Q85" s="33"/>
      <c r="R85" s="34"/>
      <c r="S85" s="35"/>
      <c r="T85" s="36"/>
    </row>
    <row r="86" spans="1:20" ht="15.95" customHeight="1">
      <c r="A86" s="2">
        <v>84</v>
      </c>
      <c r="B86" s="2" t="s">
        <v>178</v>
      </c>
      <c r="C86" s="2" t="s">
        <v>170</v>
      </c>
      <c r="D86" s="19" t="s">
        <v>169</v>
      </c>
      <c r="E86" s="2" t="s">
        <v>37</v>
      </c>
      <c r="F86" s="9">
        <v>10</v>
      </c>
      <c r="G86" s="10"/>
      <c r="H86" s="11">
        <f t="shared" ref="H86:H93" si="48">IF($D86="金刚",$F86*$G86,IF($D86="混元",$F86*$G86,0))</f>
        <v>0</v>
      </c>
      <c r="I86" s="12">
        <f t="shared" ref="I86:I93" si="49">IF($D86="紫霞",$F86*$G86,IF($D86="混元",$F86*$G86,0))</f>
        <v>0</v>
      </c>
      <c r="J86" s="13">
        <f t="shared" ref="J86:J93" si="50">IF($D86="玄阴",$F86*$G86,IF($D86="混元",$F86*$G86,0))</f>
        <v>0</v>
      </c>
      <c r="K86" s="14">
        <f t="shared" ref="K86:K93" si="51">IF($D86="纯阳",$F86*$G86,IF($D86="混元",$F86*$G86,0))</f>
        <v>0</v>
      </c>
      <c r="L86" s="15">
        <f t="shared" ref="L86:L93" si="52">IF($D86="归元",$F86*$G86,IF($D86="混元",$F86*$G86,0))</f>
        <v>0</v>
      </c>
      <c r="M86" s="9" t="s">
        <v>185</v>
      </c>
      <c r="N86" s="9" t="s">
        <v>186</v>
      </c>
      <c r="O86" s="3">
        <v>5</v>
      </c>
      <c r="P86" s="4">
        <v>2</v>
      </c>
      <c r="Q86" s="5">
        <v>8</v>
      </c>
      <c r="R86" s="6">
        <v>3</v>
      </c>
      <c r="S86" s="17">
        <v>0</v>
      </c>
      <c r="T86" s="28">
        <f t="shared" ref="T86:T93" si="53">SUM(O86:S86)</f>
        <v>18</v>
      </c>
    </row>
    <row r="87" spans="1:20" ht="15.95" customHeight="1">
      <c r="A87" s="2">
        <v>85</v>
      </c>
      <c r="B87" s="2" t="s">
        <v>178</v>
      </c>
      <c r="C87" s="2" t="s">
        <v>171</v>
      </c>
      <c r="D87" s="19" t="s">
        <v>169</v>
      </c>
      <c r="E87" s="2" t="s">
        <v>38</v>
      </c>
      <c r="F87" s="9">
        <v>20</v>
      </c>
      <c r="G87" s="10"/>
      <c r="H87" s="11">
        <f t="shared" si="48"/>
        <v>0</v>
      </c>
      <c r="I87" s="12">
        <f t="shared" si="49"/>
        <v>0</v>
      </c>
      <c r="J87" s="13">
        <f t="shared" si="50"/>
        <v>0</v>
      </c>
      <c r="K87" s="14">
        <f t="shared" si="51"/>
        <v>0</v>
      </c>
      <c r="L87" s="15">
        <f t="shared" si="52"/>
        <v>0</v>
      </c>
      <c r="M87" s="9" t="s">
        <v>196</v>
      </c>
      <c r="N87" s="9" t="s">
        <v>197</v>
      </c>
      <c r="O87" s="3">
        <v>6</v>
      </c>
      <c r="P87" s="4">
        <v>3</v>
      </c>
      <c r="Q87" s="5">
        <v>6</v>
      </c>
      <c r="R87" s="6">
        <v>4</v>
      </c>
      <c r="S87" s="17">
        <v>0</v>
      </c>
      <c r="T87" s="28">
        <f t="shared" si="53"/>
        <v>19</v>
      </c>
    </row>
    <row r="88" spans="1:20" ht="15.95" customHeight="1">
      <c r="A88" s="2">
        <v>86</v>
      </c>
      <c r="B88" s="2" t="s">
        <v>178</v>
      </c>
      <c r="C88" s="2" t="s">
        <v>172</v>
      </c>
      <c r="D88" s="19" t="s">
        <v>169</v>
      </c>
      <c r="E88" s="2" t="s">
        <v>39</v>
      </c>
      <c r="F88" s="9">
        <v>30</v>
      </c>
      <c r="G88" s="10"/>
      <c r="H88" s="11">
        <f t="shared" si="48"/>
        <v>0</v>
      </c>
      <c r="I88" s="12">
        <f t="shared" si="49"/>
        <v>0</v>
      </c>
      <c r="J88" s="13">
        <f t="shared" si="50"/>
        <v>0</v>
      </c>
      <c r="K88" s="14">
        <f t="shared" si="51"/>
        <v>0</v>
      </c>
      <c r="L88" s="15">
        <f t="shared" si="52"/>
        <v>0</v>
      </c>
      <c r="M88" s="9" t="s">
        <v>198</v>
      </c>
      <c r="N88" s="9" t="s">
        <v>199</v>
      </c>
      <c r="O88" s="3">
        <v>7</v>
      </c>
      <c r="P88" s="4">
        <v>5</v>
      </c>
      <c r="Q88" s="5">
        <v>5</v>
      </c>
      <c r="R88" s="6">
        <v>3</v>
      </c>
      <c r="S88" s="17">
        <v>0</v>
      </c>
      <c r="T88" s="28">
        <f t="shared" si="53"/>
        <v>20</v>
      </c>
    </row>
    <row r="89" spans="1:20" ht="15.95" customHeight="1">
      <c r="A89" s="2">
        <v>87</v>
      </c>
      <c r="B89" s="2" t="s">
        <v>178</v>
      </c>
      <c r="C89" s="2" t="s">
        <v>173</v>
      </c>
      <c r="D89" s="19" t="s">
        <v>169</v>
      </c>
      <c r="E89" s="2" t="s">
        <v>40</v>
      </c>
      <c r="F89" s="9">
        <v>40</v>
      </c>
      <c r="G89" s="10"/>
      <c r="H89" s="11">
        <f t="shared" si="48"/>
        <v>0</v>
      </c>
      <c r="I89" s="12">
        <f t="shared" si="49"/>
        <v>0</v>
      </c>
      <c r="J89" s="13">
        <f t="shared" si="50"/>
        <v>0</v>
      </c>
      <c r="K89" s="14">
        <f t="shared" si="51"/>
        <v>0</v>
      </c>
      <c r="L89" s="15">
        <f t="shared" si="52"/>
        <v>0</v>
      </c>
      <c r="M89" s="9" t="s">
        <v>187</v>
      </c>
      <c r="N89" s="9" t="s">
        <v>188</v>
      </c>
      <c r="O89" s="3">
        <v>5</v>
      </c>
      <c r="P89" s="4">
        <v>3</v>
      </c>
      <c r="Q89" s="5">
        <v>3</v>
      </c>
      <c r="R89" s="6">
        <v>6</v>
      </c>
      <c r="S89" s="17">
        <v>2</v>
      </c>
      <c r="T89" s="28">
        <f t="shared" si="53"/>
        <v>19</v>
      </c>
    </row>
    <row r="90" spans="1:20" ht="15.95" customHeight="1">
      <c r="A90" s="2">
        <v>88</v>
      </c>
      <c r="B90" s="2" t="s">
        <v>178</v>
      </c>
      <c r="C90" s="2" t="s">
        <v>174</v>
      </c>
      <c r="D90" s="19" t="s">
        <v>169</v>
      </c>
      <c r="E90" s="2" t="s">
        <v>41</v>
      </c>
      <c r="F90" s="9">
        <v>50</v>
      </c>
      <c r="G90" s="10"/>
      <c r="H90" s="11">
        <f t="shared" si="48"/>
        <v>0</v>
      </c>
      <c r="I90" s="12">
        <f t="shared" si="49"/>
        <v>0</v>
      </c>
      <c r="J90" s="13">
        <f t="shared" si="50"/>
        <v>0</v>
      </c>
      <c r="K90" s="14">
        <f t="shared" si="51"/>
        <v>0</v>
      </c>
      <c r="L90" s="15">
        <f t="shared" si="52"/>
        <v>0</v>
      </c>
      <c r="M90" s="9" t="s">
        <v>189</v>
      </c>
      <c r="N90" s="9" t="s">
        <v>190</v>
      </c>
      <c r="O90" s="3">
        <v>8</v>
      </c>
      <c r="P90" s="4">
        <v>7</v>
      </c>
      <c r="Q90" s="5">
        <v>3</v>
      </c>
      <c r="R90" s="6">
        <v>4</v>
      </c>
      <c r="S90" s="17">
        <v>0</v>
      </c>
      <c r="T90" s="28">
        <f t="shared" si="53"/>
        <v>22</v>
      </c>
    </row>
    <row r="91" spans="1:20" ht="15.95" customHeight="1">
      <c r="A91" s="2">
        <v>89</v>
      </c>
      <c r="B91" s="2" t="s">
        <v>178</v>
      </c>
      <c r="C91" s="2" t="s">
        <v>175</v>
      </c>
      <c r="D91" s="19" t="s">
        <v>169</v>
      </c>
      <c r="E91" s="2" t="s">
        <v>42</v>
      </c>
      <c r="F91" s="9">
        <v>60</v>
      </c>
      <c r="G91" s="10"/>
      <c r="H91" s="11">
        <f t="shared" si="48"/>
        <v>0</v>
      </c>
      <c r="I91" s="12">
        <f t="shared" si="49"/>
        <v>0</v>
      </c>
      <c r="J91" s="13">
        <f t="shared" si="50"/>
        <v>0</v>
      </c>
      <c r="K91" s="14">
        <f t="shared" si="51"/>
        <v>0</v>
      </c>
      <c r="L91" s="15">
        <f t="shared" si="52"/>
        <v>0</v>
      </c>
      <c r="M91" s="9" t="s">
        <v>200</v>
      </c>
      <c r="N91" s="9" t="s">
        <v>201</v>
      </c>
      <c r="O91" s="3">
        <v>5</v>
      </c>
      <c r="P91" s="4">
        <v>1</v>
      </c>
      <c r="Q91" s="5">
        <v>6</v>
      </c>
      <c r="R91" s="6">
        <v>5</v>
      </c>
      <c r="S91" s="17">
        <v>3</v>
      </c>
      <c r="T91" s="28">
        <f t="shared" si="53"/>
        <v>20</v>
      </c>
    </row>
    <row r="92" spans="1:20" ht="15.95" customHeight="1">
      <c r="A92" s="2">
        <v>90</v>
      </c>
      <c r="B92" s="2" t="s">
        <v>178</v>
      </c>
      <c r="C92" s="2" t="s">
        <v>176</v>
      </c>
      <c r="D92" s="19" t="s">
        <v>169</v>
      </c>
      <c r="E92" s="2" t="s">
        <v>43</v>
      </c>
      <c r="F92" s="9">
        <v>70</v>
      </c>
      <c r="G92" s="10"/>
      <c r="H92" s="11">
        <f t="shared" si="48"/>
        <v>0</v>
      </c>
      <c r="I92" s="12">
        <f t="shared" si="49"/>
        <v>0</v>
      </c>
      <c r="J92" s="13">
        <f t="shared" si="50"/>
        <v>0</v>
      </c>
      <c r="K92" s="14">
        <f t="shared" si="51"/>
        <v>0</v>
      </c>
      <c r="L92" s="15">
        <f t="shared" si="52"/>
        <v>0</v>
      </c>
      <c r="M92" s="9" t="s">
        <v>191</v>
      </c>
      <c r="N92" s="9" t="s">
        <v>192</v>
      </c>
      <c r="O92" s="3">
        <v>8</v>
      </c>
      <c r="P92" s="4">
        <v>4</v>
      </c>
      <c r="Q92" s="5">
        <v>6</v>
      </c>
      <c r="R92" s="6">
        <v>6</v>
      </c>
      <c r="S92" s="17">
        <v>0</v>
      </c>
      <c r="T92" s="28">
        <f t="shared" si="53"/>
        <v>24</v>
      </c>
    </row>
    <row r="93" spans="1:20" ht="15.95" customHeight="1">
      <c r="A93" s="2">
        <v>91</v>
      </c>
      <c r="B93" s="2" t="s">
        <v>178</v>
      </c>
      <c r="C93" s="2" t="s">
        <v>177</v>
      </c>
      <c r="D93" s="19" t="s">
        <v>169</v>
      </c>
      <c r="E93" s="2" t="s">
        <v>44</v>
      </c>
      <c r="F93" s="9">
        <v>80</v>
      </c>
      <c r="G93" s="10"/>
      <c r="H93" s="11">
        <f t="shared" si="48"/>
        <v>0</v>
      </c>
      <c r="I93" s="12">
        <f t="shared" si="49"/>
        <v>0</v>
      </c>
      <c r="J93" s="13">
        <f t="shared" si="50"/>
        <v>0</v>
      </c>
      <c r="K93" s="14">
        <f t="shared" si="51"/>
        <v>0</v>
      </c>
      <c r="L93" s="15">
        <f t="shared" si="52"/>
        <v>0</v>
      </c>
      <c r="M93" s="9" t="s">
        <v>193</v>
      </c>
      <c r="N93" s="9" t="s">
        <v>194</v>
      </c>
      <c r="O93" s="3">
        <v>5</v>
      </c>
      <c r="P93" s="4">
        <v>1</v>
      </c>
      <c r="Q93" s="5">
        <v>5</v>
      </c>
      <c r="R93" s="6">
        <v>3</v>
      </c>
      <c r="S93" s="17">
        <v>4</v>
      </c>
      <c r="T93" s="28">
        <f t="shared" si="53"/>
        <v>18</v>
      </c>
    </row>
    <row r="94" spans="1:20" ht="15.95" customHeight="1">
      <c r="A94" s="30">
        <v>92</v>
      </c>
      <c r="B94" s="30"/>
      <c r="C94" s="30"/>
      <c r="D94" s="37"/>
      <c r="E94" s="37"/>
      <c r="F94" s="37"/>
      <c r="G94" s="10"/>
      <c r="H94" s="30"/>
      <c r="I94" s="30"/>
      <c r="J94" s="30"/>
      <c r="K94" s="30"/>
      <c r="L94" s="30"/>
      <c r="M94" s="30"/>
      <c r="N94" s="30"/>
      <c r="O94" s="31"/>
      <c r="P94" s="32"/>
      <c r="Q94" s="33"/>
      <c r="R94" s="34"/>
      <c r="S94" s="35"/>
      <c r="T94" s="36"/>
    </row>
    <row r="95" spans="1:20" ht="33">
      <c r="A95" s="2">
        <v>93</v>
      </c>
      <c r="B95" s="2" t="s">
        <v>310</v>
      </c>
      <c r="C95" s="2" t="s">
        <v>305</v>
      </c>
      <c r="D95" s="19" t="s">
        <v>169</v>
      </c>
      <c r="E95" s="2" t="s">
        <v>37</v>
      </c>
      <c r="F95" s="9">
        <v>10</v>
      </c>
      <c r="G95" s="10">
        <v>0</v>
      </c>
      <c r="H95" s="11">
        <f>IF($D95="金刚",$F95*$G95,IF($D95="混元",$F95*$G95,0))</f>
        <v>0</v>
      </c>
      <c r="I95" s="12">
        <f>IF($D95="紫霞",$F95*$G95,IF($D95="混元",$F95*$G95,0))</f>
        <v>0</v>
      </c>
      <c r="J95" s="13">
        <f>IF($D95="玄阴",$F95*$G95,IF($D95="混元",$F95*$G95,0))</f>
        <v>0</v>
      </c>
      <c r="K95" s="14">
        <f>IF($D95="纯阳",$F95*$G95,IF($D95="混元",$F95*$G95,0))</f>
        <v>0</v>
      </c>
      <c r="L95" s="15">
        <f>IF($D95="归元",$F95*$G95,IF($D95="混元",$F95*$G95,0))</f>
        <v>0</v>
      </c>
      <c r="M95" s="9" t="s">
        <v>311</v>
      </c>
      <c r="N95" s="9" t="s">
        <v>312</v>
      </c>
      <c r="O95" s="3">
        <v>5</v>
      </c>
      <c r="P95" s="4">
        <v>3</v>
      </c>
      <c r="Q95" s="5">
        <v>5</v>
      </c>
      <c r="R95" s="6">
        <v>5</v>
      </c>
      <c r="S95" s="17">
        <v>0</v>
      </c>
      <c r="T95" s="28">
        <f t="shared" ref="T95:T100" si="54">SUM(O95:S95)</f>
        <v>18</v>
      </c>
    </row>
    <row r="96" spans="1:20" ht="33">
      <c r="A96" s="2">
        <v>94</v>
      </c>
      <c r="B96" s="2" t="s">
        <v>310</v>
      </c>
      <c r="C96" s="2" t="s">
        <v>306</v>
      </c>
      <c r="D96" s="19" t="s">
        <v>169</v>
      </c>
      <c r="E96" s="2" t="s">
        <v>38</v>
      </c>
      <c r="F96" s="9">
        <v>20</v>
      </c>
      <c r="G96" s="10"/>
      <c r="H96" s="11">
        <f>IF($D96="金刚",$F96*$G96,IF($D96="混元",$F96*$G96,0))</f>
        <v>0</v>
      </c>
      <c r="I96" s="12">
        <f>IF($D96="紫霞",$F96*$G96,IF($D96="混元",$F96*$G96,0))</f>
        <v>0</v>
      </c>
      <c r="J96" s="13">
        <f>IF($D96="玄阴",$F96*$G96,IF($D96="混元",$F96*$G96,0))</f>
        <v>0</v>
      </c>
      <c r="K96" s="14">
        <f>IF($D96="纯阳",$F96*$G96,IF($D96="混元",$F96*$G96,0))</f>
        <v>0</v>
      </c>
      <c r="L96" s="15">
        <f>IF($D96="归元",$F96*$G96,IF($D96="混元",$F96*$G96,0))</f>
        <v>0</v>
      </c>
      <c r="M96" s="9" t="s">
        <v>313</v>
      </c>
      <c r="N96" s="9" t="s">
        <v>314</v>
      </c>
      <c r="O96" s="3">
        <v>4</v>
      </c>
      <c r="P96" s="4">
        <v>2</v>
      </c>
      <c r="Q96" s="5">
        <v>6</v>
      </c>
      <c r="R96" s="6">
        <v>5</v>
      </c>
      <c r="S96" s="17">
        <v>1</v>
      </c>
      <c r="T96" s="28">
        <f t="shared" si="54"/>
        <v>18</v>
      </c>
    </row>
    <row r="97" spans="1:20" ht="33">
      <c r="A97" s="2">
        <v>95</v>
      </c>
      <c r="B97" s="2" t="s">
        <v>310</v>
      </c>
      <c r="C97" s="2" t="s">
        <v>307</v>
      </c>
      <c r="D97" s="19" t="s">
        <v>169</v>
      </c>
      <c r="E97" s="2" t="s">
        <v>39</v>
      </c>
      <c r="F97" s="9">
        <v>30</v>
      </c>
      <c r="G97" s="10"/>
      <c r="H97" s="11">
        <f>IF($D97="金刚",$F97*$G97,IF($D97="混元",$F97*$G97,0))</f>
        <v>0</v>
      </c>
      <c r="I97" s="12">
        <f>IF($D97="紫霞",$F97*$G97,IF($D97="混元",$F97*$G97,0))</f>
        <v>0</v>
      </c>
      <c r="J97" s="13">
        <f>IF($D97="玄阴",$F97*$G97,IF($D97="混元",$F97*$G97,0))</f>
        <v>0</v>
      </c>
      <c r="K97" s="14">
        <f>IF($D97="纯阳",$F97*$G97,IF($D97="混元",$F97*$G97,0))</f>
        <v>0</v>
      </c>
      <c r="L97" s="15">
        <f>IF($D97="归元",$F97*$G97,IF($D97="混元",$F97*$G97,0))</f>
        <v>0</v>
      </c>
      <c r="M97" s="9" t="s">
        <v>319</v>
      </c>
      <c r="N97" s="9" t="s">
        <v>320</v>
      </c>
      <c r="O97" s="3">
        <v>6</v>
      </c>
      <c r="P97" s="4">
        <v>4</v>
      </c>
      <c r="Q97" s="5">
        <v>6</v>
      </c>
      <c r="R97" s="6">
        <v>4</v>
      </c>
      <c r="S97" s="17">
        <v>0</v>
      </c>
      <c r="T97" s="28">
        <f t="shared" si="54"/>
        <v>20</v>
      </c>
    </row>
    <row r="98" spans="1:20" ht="33">
      <c r="A98" s="2">
        <v>96</v>
      </c>
      <c r="B98" s="2" t="s">
        <v>310</v>
      </c>
      <c r="C98" s="2" t="s">
        <v>308</v>
      </c>
      <c r="D98" s="19" t="s">
        <v>169</v>
      </c>
      <c r="E98" s="2" t="s">
        <v>40</v>
      </c>
      <c r="F98" s="9">
        <v>40</v>
      </c>
      <c r="G98" s="10"/>
      <c r="H98" s="11">
        <f>IF($D98="金刚",$F98*$G98,IF($D98="混元",$F98*$G98,0))</f>
        <v>0</v>
      </c>
      <c r="I98" s="12">
        <f>IF($D98="紫霞",$F98*$G98,IF($D98="混元",$F98*$G98,0))</f>
        <v>0</v>
      </c>
      <c r="J98" s="13">
        <f>IF($D98="玄阴",$F98*$G98,IF($D98="混元",$F98*$G98,0))</f>
        <v>0</v>
      </c>
      <c r="K98" s="14">
        <f>IF($D98="纯阳",$F98*$G98,IF($D98="混元",$F98*$G98,0))</f>
        <v>0</v>
      </c>
      <c r="L98" s="15">
        <f>IF($D98="归元",$F98*$G98,IF($D98="混元",$F98*$G98,0))</f>
        <v>0</v>
      </c>
      <c r="M98" s="9" t="s">
        <v>315</v>
      </c>
      <c r="N98" s="9" t="s">
        <v>316</v>
      </c>
      <c r="O98" s="3">
        <v>4</v>
      </c>
      <c r="P98" s="4">
        <v>2</v>
      </c>
      <c r="Q98" s="5">
        <v>4</v>
      </c>
      <c r="R98" s="6">
        <v>5</v>
      </c>
      <c r="S98" s="17">
        <v>3</v>
      </c>
      <c r="T98" s="28">
        <f t="shared" si="54"/>
        <v>18</v>
      </c>
    </row>
    <row r="99" spans="1:20" ht="33">
      <c r="A99" s="2">
        <v>97</v>
      </c>
      <c r="B99" s="2" t="s">
        <v>310</v>
      </c>
      <c r="C99" s="2" t="s">
        <v>309</v>
      </c>
      <c r="D99" s="19" t="s">
        <v>169</v>
      </c>
      <c r="E99" s="2" t="s">
        <v>41</v>
      </c>
      <c r="F99" s="9">
        <v>50</v>
      </c>
      <c r="G99" s="10"/>
      <c r="H99" s="11">
        <f>IF($D99="金刚",$F99*$G99,IF($D99="混元",$F99*$G99,0))</f>
        <v>0</v>
      </c>
      <c r="I99" s="12">
        <f>IF($D99="紫霞",$F99*$G99,IF($D99="混元",$F99*$G99,0))</f>
        <v>0</v>
      </c>
      <c r="J99" s="13">
        <f>IF($D99="玄阴",$F99*$G99,IF($D99="混元",$F99*$G99,0))</f>
        <v>0</v>
      </c>
      <c r="K99" s="14">
        <f>IF($D99="纯阳",$F99*$G99,IF($D99="混元",$F99*$G99,0))</f>
        <v>0</v>
      </c>
      <c r="L99" s="15">
        <f>IF($D99="归元",$F99*$G99,IF($D99="混元",$F99*$G99,0))</f>
        <v>0</v>
      </c>
      <c r="M99" s="9" t="s">
        <v>317</v>
      </c>
      <c r="N99" s="9" t="s">
        <v>318</v>
      </c>
      <c r="O99" s="3">
        <v>7</v>
      </c>
      <c r="P99" s="4">
        <v>4</v>
      </c>
      <c r="Q99" s="5">
        <v>5</v>
      </c>
      <c r="R99" s="6">
        <v>6</v>
      </c>
      <c r="S99" s="17">
        <v>0</v>
      </c>
      <c r="T99" s="28">
        <f t="shared" si="54"/>
        <v>22</v>
      </c>
    </row>
    <row r="100" spans="1:20">
      <c r="A100" s="30">
        <v>98</v>
      </c>
      <c r="B100" s="30"/>
      <c r="C100" s="30"/>
      <c r="D100" s="37"/>
      <c r="E100" s="37"/>
      <c r="F100" s="37"/>
      <c r="G100" s="10"/>
      <c r="H100" s="30"/>
      <c r="I100" s="30"/>
      <c r="J100" s="30"/>
      <c r="K100" s="30"/>
      <c r="L100" s="30"/>
      <c r="M100" s="30"/>
      <c r="N100" s="30"/>
      <c r="O100" s="31"/>
      <c r="P100" s="32"/>
      <c r="Q100" s="33"/>
      <c r="R100" s="34"/>
      <c r="S100" s="35"/>
      <c r="T100" s="36">
        <f t="shared" si="54"/>
        <v>0</v>
      </c>
    </row>
    <row r="101" spans="1:20" ht="15.95" customHeight="1">
      <c r="A101" s="2">
        <v>99</v>
      </c>
      <c r="B101" s="2" t="s">
        <v>141</v>
      </c>
      <c r="C101" s="2" t="s">
        <v>142</v>
      </c>
      <c r="D101" s="20" t="s">
        <v>60</v>
      </c>
      <c r="E101" s="2" t="s">
        <v>37</v>
      </c>
      <c r="F101" s="9">
        <v>10</v>
      </c>
      <c r="G101" s="10"/>
      <c r="H101" s="11">
        <f t="shared" ref="H101:H109" si="55">IF($D101="金刚",$F101*$G101,IF($D101="混元",$F101*$G101,0))</f>
        <v>0</v>
      </c>
      <c r="I101" s="12">
        <f t="shared" ref="I101:I109" si="56">IF($D101="紫霞",$F101*$G101,IF($D101="混元",$F101*$G101,0))</f>
        <v>0</v>
      </c>
      <c r="J101" s="13">
        <f t="shared" ref="J101:J109" si="57">IF($D101="玄阴",$F101*$G101,IF($D101="混元",$F101*$G101,0))</f>
        <v>0</v>
      </c>
      <c r="K101" s="14">
        <f t="shared" ref="K101:K109" si="58">IF($D101="纯阳",$F101*$G101,IF($D101="混元",$F101*$G101,0))</f>
        <v>0</v>
      </c>
      <c r="L101" s="15">
        <f t="shared" ref="L101:L109" si="59">IF($D101="归元",$F101*$G101,IF($D101="混元",$F101*$G101,0))</f>
        <v>0</v>
      </c>
      <c r="M101" s="9" t="s">
        <v>151</v>
      </c>
      <c r="N101" s="9" t="s">
        <v>152</v>
      </c>
      <c r="O101" s="3">
        <v>6</v>
      </c>
      <c r="P101" s="4">
        <v>3</v>
      </c>
      <c r="Q101" s="5">
        <v>4</v>
      </c>
      <c r="R101" s="6">
        <v>5</v>
      </c>
      <c r="S101" s="17">
        <v>0</v>
      </c>
      <c r="T101" s="28">
        <f t="shared" ref="T101:T109" si="60">SUM(O101:S101)</f>
        <v>18</v>
      </c>
    </row>
    <row r="102" spans="1:20" ht="15.95" customHeight="1">
      <c r="A102" s="2">
        <v>100</v>
      </c>
      <c r="B102" s="2" t="s">
        <v>141</v>
      </c>
      <c r="C102" s="2" t="s">
        <v>143</v>
      </c>
      <c r="D102" s="20" t="s">
        <v>60</v>
      </c>
      <c r="E102" s="2" t="s">
        <v>38</v>
      </c>
      <c r="F102" s="9">
        <v>20</v>
      </c>
      <c r="G102" s="10"/>
      <c r="H102" s="11">
        <f t="shared" si="55"/>
        <v>0</v>
      </c>
      <c r="I102" s="12">
        <f t="shared" si="56"/>
        <v>0</v>
      </c>
      <c r="J102" s="13">
        <f t="shared" si="57"/>
        <v>0</v>
      </c>
      <c r="K102" s="14">
        <f t="shared" si="58"/>
        <v>0</v>
      </c>
      <c r="L102" s="15">
        <f t="shared" si="59"/>
        <v>0</v>
      </c>
      <c r="M102" s="9" t="s">
        <v>153</v>
      </c>
      <c r="N102" s="9" t="s">
        <v>154</v>
      </c>
      <c r="O102" s="3">
        <v>5</v>
      </c>
      <c r="P102" s="4">
        <v>4</v>
      </c>
      <c r="Q102" s="5">
        <v>4</v>
      </c>
      <c r="R102" s="6">
        <v>6</v>
      </c>
      <c r="S102" s="17">
        <v>0</v>
      </c>
      <c r="T102" s="28">
        <f t="shared" si="60"/>
        <v>19</v>
      </c>
    </row>
    <row r="103" spans="1:20" ht="15.95" customHeight="1">
      <c r="A103" s="2">
        <v>101</v>
      </c>
      <c r="B103" s="2" t="s">
        <v>141</v>
      </c>
      <c r="C103" s="2" t="s">
        <v>144</v>
      </c>
      <c r="D103" s="20" t="s">
        <v>60</v>
      </c>
      <c r="E103" s="2" t="s">
        <v>39</v>
      </c>
      <c r="F103" s="9">
        <v>30</v>
      </c>
      <c r="G103" s="10"/>
      <c r="H103" s="11">
        <f t="shared" si="55"/>
        <v>0</v>
      </c>
      <c r="I103" s="12">
        <f t="shared" si="56"/>
        <v>0</v>
      </c>
      <c r="J103" s="13">
        <f t="shared" si="57"/>
        <v>0</v>
      </c>
      <c r="K103" s="14">
        <f t="shared" si="58"/>
        <v>0</v>
      </c>
      <c r="L103" s="15">
        <f t="shared" si="59"/>
        <v>0</v>
      </c>
      <c r="M103" s="9" t="s">
        <v>195</v>
      </c>
      <c r="N103" s="9" t="s">
        <v>165</v>
      </c>
      <c r="O103" s="3">
        <v>6</v>
      </c>
      <c r="P103" s="4">
        <v>2</v>
      </c>
      <c r="Q103" s="5">
        <v>5</v>
      </c>
      <c r="R103" s="6">
        <v>5</v>
      </c>
      <c r="S103" s="17">
        <v>1</v>
      </c>
      <c r="T103" s="28">
        <f t="shared" si="60"/>
        <v>19</v>
      </c>
    </row>
    <row r="104" spans="1:20" ht="15.95" customHeight="1">
      <c r="A104" s="2">
        <v>102</v>
      </c>
      <c r="B104" s="2" t="s">
        <v>141</v>
      </c>
      <c r="C104" s="2" t="s">
        <v>150</v>
      </c>
      <c r="D104" s="8" t="s">
        <v>184</v>
      </c>
      <c r="E104" s="2" t="s">
        <v>40</v>
      </c>
      <c r="F104" s="9">
        <v>16</v>
      </c>
      <c r="G104" s="10"/>
      <c r="H104" s="11">
        <f t="shared" si="55"/>
        <v>0</v>
      </c>
      <c r="I104" s="12">
        <f t="shared" si="56"/>
        <v>0</v>
      </c>
      <c r="J104" s="13">
        <f t="shared" si="57"/>
        <v>0</v>
      </c>
      <c r="K104" s="14">
        <f t="shared" si="58"/>
        <v>0</v>
      </c>
      <c r="L104" s="15">
        <f t="shared" si="59"/>
        <v>0</v>
      </c>
      <c r="M104" s="9" t="s">
        <v>166</v>
      </c>
      <c r="N104" s="9" t="s">
        <v>167</v>
      </c>
      <c r="O104" s="3">
        <v>7</v>
      </c>
      <c r="P104" s="4">
        <v>5</v>
      </c>
      <c r="Q104" s="5">
        <v>3</v>
      </c>
      <c r="R104" s="6">
        <v>6</v>
      </c>
      <c r="S104" s="17">
        <v>0</v>
      </c>
      <c r="T104" s="28">
        <f t="shared" si="60"/>
        <v>21</v>
      </c>
    </row>
    <row r="105" spans="1:20" ht="15.95" customHeight="1">
      <c r="A105" s="2">
        <v>103</v>
      </c>
      <c r="B105" s="2" t="s">
        <v>141</v>
      </c>
      <c r="C105" s="2" t="s">
        <v>145</v>
      </c>
      <c r="D105" s="20" t="s">
        <v>60</v>
      </c>
      <c r="E105" s="2" t="s">
        <v>41</v>
      </c>
      <c r="F105" s="9">
        <v>50</v>
      </c>
      <c r="G105" s="10"/>
      <c r="H105" s="11">
        <f t="shared" si="55"/>
        <v>0</v>
      </c>
      <c r="I105" s="12">
        <f t="shared" si="56"/>
        <v>0</v>
      </c>
      <c r="J105" s="13">
        <f t="shared" si="57"/>
        <v>0</v>
      </c>
      <c r="K105" s="14">
        <f t="shared" si="58"/>
        <v>0</v>
      </c>
      <c r="L105" s="15">
        <f t="shared" si="59"/>
        <v>0</v>
      </c>
      <c r="M105" s="9" t="s">
        <v>155</v>
      </c>
      <c r="N105" s="9" t="s">
        <v>156</v>
      </c>
      <c r="O105" s="3">
        <v>6</v>
      </c>
      <c r="P105" s="4">
        <v>3</v>
      </c>
      <c r="Q105" s="5">
        <v>6</v>
      </c>
      <c r="R105" s="6">
        <v>7</v>
      </c>
      <c r="S105" s="17">
        <v>0</v>
      </c>
      <c r="T105" s="28">
        <f t="shared" si="60"/>
        <v>22</v>
      </c>
    </row>
    <row r="106" spans="1:20" ht="15.95" customHeight="1">
      <c r="A106" s="2">
        <v>104</v>
      </c>
      <c r="B106" s="2" t="s">
        <v>141</v>
      </c>
      <c r="C106" s="2" t="s">
        <v>146</v>
      </c>
      <c r="D106" s="20" t="s">
        <v>60</v>
      </c>
      <c r="E106" s="2" t="s">
        <v>42</v>
      </c>
      <c r="F106" s="9">
        <v>60</v>
      </c>
      <c r="G106" s="10"/>
      <c r="H106" s="11">
        <f t="shared" si="55"/>
        <v>0</v>
      </c>
      <c r="I106" s="12">
        <f t="shared" si="56"/>
        <v>0</v>
      </c>
      <c r="J106" s="13">
        <f t="shared" si="57"/>
        <v>0</v>
      </c>
      <c r="K106" s="14">
        <f t="shared" si="58"/>
        <v>0</v>
      </c>
      <c r="L106" s="15">
        <f t="shared" si="59"/>
        <v>0</v>
      </c>
      <c r="M106" s="9" t="s">
        <v>157</v>
      </c>
      <c r="N106" s="9" t="s">
        <v>158</v>
      </c>
      <c r="O106" s="3">
        <v>4</v>
      </c>
      <c r="P106" s="4">
        <v>5</v>
      </c>
      <c r="Q106" s="5">
        <v>2</v>
      </c>
      <c r="R106" s="6">
        <v>6</v>
      </c>
      <c r="S106" s="17">
        <v>3</v>
      </c>
      <c r="T106" s="28">
        <f t="shared" si="60"/>
        <v>20</v>
      </c>
    </row>
    <row r="107" spans="1:20" ht="15.95" customHeight="1">
      <c r="A107" s="2">
        <v>105</v>
      </c>
      <c r="B107" s="2" t="s">
        <v>141</v>
      </c>
      <c r="C107" s="2" t="s">
        <v>147</v>
      </c>
      <c r="D107" s="20" t="s">
        <v>60</v>
      </c>
      <c r="E107" s="2" t="s">
        <v>43</v>
      </c>
      <c r="F107" s="9">
        <v>70</v>
      </c>
      <c r="G107" s="10"/>
      <c r="H107" s="11">
        <f t="shared" si="55"/>
        <v>0</v>
      </c>
      <c r="I107" s="12">
        <f t="shared" si="56"/>
        <v>0</v>
      </c>
      <c r="J107" s="13">
        <f t="shared" si="57"/>
        <v>0</v>
      </c>
      <c r="K107" s="14">
        <f t="shared" si="58"/>
        <v>0</v>
      </c>
      <c r="L107" s="15">
        <f t="shared" si="59"/>
        <v>0</v>
      </c>
      <c r="M107" s="9" t="s">
        <v>159</v>
      </c>
      <c r="N107" s="9" t="s">
        <v>160</v>
      </c>
      <c r="O107" s="3">
        <v>5</v>
      </c>
      <c r="P107" s="4">
        <v>2</v>
      </c>
      <c r="Q107" s="5">
        <v>7</v>
      </c>
      <c r="R107" s="6">
        <v>6</v>
      </c>
      <c r="S107" s="17">
        <v>2</v>
      </c>
      <c r="T107" s="28">
        <f t="shared" si="60"/>
        <v>22</v>
      </c>
    </row>
    <row r="108" spans="1:20" ht="15.95" customHeight="1">
      <c r="A108" s="2">
        <v>106</v>
      </c>
      <c r="B108" s="2" t="s">
        <v>141</v>
      </c>
      <c r="C108" s="2" t="s">
        <v>148</v>
      </c>
      <c r="D108" s="20" t="s">
        <v>60</v>
      </c>
      <c r="E108" s="2" t="s">
        <v>44</v>
      </c>
      <c r="F108" s="9">
        <v>80</v>
      </c>
      <c r="G108" s="10"/>
      <c r="H108" s="11">
        <f t="shared" si="55"/>
        <v>0</v>
      </c>
      <c r="I108" s="12">
        <f t="shared" si="56"/>
        <v>0</v>
      </c>
      <c r="J108" s="13">
        <f t="shared" si="57"/>
        <v>0</v>
      </c>
      <c r="K108" s="14">
        <f t="shared" si="58"/>
        <v>0</v>
      </c>
      <c r="L108" s="15">
        <f t="shared" si="59"/>
        <v>0</v>
      </c>
      <c r="M108" s="9" t="s">
        <v>161</v>
      </c>
      <c r="N108" s="9" t="s">
        <v>162</v>
      </c>
      <c r="O108" s="3">
        <v>6</v>
      </c>
      <c r="P108" s="4">
        <v>2</v>
      </c>
      <c r="Q108" s="5">
        <v>3</v>
      </c>
      <c r="R108" s="6">
        <v>6</v>
      </c>
      <c r="S108" s="17">
        <v>4</v>
      </c>
      <c r="T108" s="28">
        <f t="shared" si="60"/>
        <v>21</v>
      </c>
    </row>
    <row r="109" spans="1:20" ht="15.95" customHeight="1">
      <c r="A109" s="2">
        <v>107</v>
      </c>
      <c r="B109" s="2" t="s">
        <v>141</v>
      </c>
      <c r="C109" s="2" t="s">
        <v>149</v>
      </c>
      <c r="D109" s="20" t="s">
        <v>60</v>
      </c>
      <c r="E109" s="2" t="s">
        <v>45</v>
      </c>
      <c r="F109" s="9">
        <v>90</v>
      </c>
      <c r="G109" s="10"/>
      <c r="H109" s="11">
        <f t="shared" si="55"/>
        <v>0</v>
      </c>
      <c r="I109" s="12">
        <f t="shared" si="56"/>
        <v>0</v>
      </c>
      <c r="J109" s="13">
        <f t="shared" si="57"/>
        <v>0</v>
      </c>
      <c r="K109" s="14">
        <f t="shared" si="58"/>
        <v>0</v>
      </c>
      <c r="L109" s="15">
        <f t="shared" si="59"/>
        <v>0</v>
      </c>
      <c r="M109" s="9" t="s">
        <v>163</v>
      </c>
      <c r="N109" s="9" t="s">
        <v>168</v>
      </c>
      <c r="O109" s="3">
        <v>7</v>
      </c>
      <c r="P109" s="4">
        <v>5</v>
      </c>
      <c r="Q109" s="5">
        <v>5</v>
      </c>
      <c r="R109" s="6">
        <v>9</v>
      </c>
      <c r="S109" s="17">
        <v>0</v>
      </c>
      <c r="T109" s="28">
        <f t="shared" si="60"/>
        <v>26</v>
      </c>
    </row>
    <row r="110" spans="1:20" ht="15.95" customHeight="1">
      <c r="A110" s="30">
        <v>108</v>
      </c>
      <c r="B110" s="30"/>
      <c r="C110" s="30"/>
      <c r="D110" s="37"/>
      <c r="E110" s="37"/>
      <c r="F110" s="37"/>
      <c r="G110" s="10"/>
      <c r="H110" s="30"/>
      <c r="I110" s="30"/>
      <c r="J110" s="30"/>
      <c r="K110" s="30"/>
      <c r="L110" s="30"/>
      <c r="M110" s="30"/>
      <c r="N110" s="30"/>
      <c r="O110" s="31"/>
      <c r="P110" s="32"/>
      <c r="Q110" s="33"/>
      <c r="R110" s="34"/>
      <c r="S110" s="35"/>
      <c r="T110" s="36"/>
    </row>
    <row r="111" spans="1:20" ht="15.95" customHeight="1">
      <c r="A111" s="2">
        <v>109</v>
      </c>
      <c r="B111" s="2" t="s">
        <v>54</v>
      </c>
      <c r="C111" s="2" t="s">
        <v>55</v>
      </c>
      <c r="D111" s="15" t="s">
        <v>60</v>
      </c>
      <c r="E111" s="2" t="s">
        <v>37</v>
      </c>
      <c r="F111" s="9">
        <v>10</v>
      </c>
      <c r="G111" s="10"/>
      <c r="H111" s="11">
        <f>IF($D111="金刚",$F111*$G111,IF($D111="混元",$F111*$G111,0))</f>
        <v>0</v>
      </c>
      <c r="I111" s="12">
        <f>IF($D111="紫霞",$F111*$G111,IF($D111="混元",$F111*$G111,0))</f>
        <v>0</v>
      </c>
      <c r="J111" s="13">
        <f>IF($D111="玄阴",$F111*$G111,IF($D111="混元",$F111*$G111,0))</f>
        <v>0</v>
      </c>
      <c r="K111" s="14">
        <f>IF($D111="纯阳",$F111*$G111,IF($D111="混元",$F111*$G111,0))</f>
        <v>0</v>
      </c>
      <c r="L111" s="15">
        <f>IF($D111="归元",$F111*$G111,IF($D111="混元",$F111*$G111,0))</f>
        <v>0</v>
      </c>
      <c r="M111" s="2" t="s">
        <v>61</v>
      </c>
      <c r="N111" s="9" t="s">
        <v>62</v>
      </c>
      <c r="O111" s="3">
        <v>5</v>
      </c>
      <c r="P111" s="4">
        <v>3</v>
      </c>
      <c r="Q111" s="5">
        <v>6</v>
      </c>
      <c r="R111" s="6">
        <v>4</v>
      </c>
      <c r="S111" s="7">
        <v>0</v>
      </c>
      <c r="T111" s="28">
        <f t="shared" si="11"/>
        <v>18</v>
      </c>
    </row>
    <row r="112" spans="1:20" ht="15.95" customHeight="1">
      <c r="A112" s="2">
        <v>110</v>
      </c>
      <c r="B112" s="2" t="s">
        <v>54</v>
      </c>
      <c r="C112" s="2" t="s">
        <v>56</v>
      </c>
      <c r="D112" s="15" t="s">
        <v>60</v>
      </c>
      <c r="E112" s="2" t="s">
        <v>38</v>
      </c>
      <c r="F112" s="9">
        <v>20</v>
      </c>
      <c r="G112" s="10"/>
      <c r="H112" s="11">
        <f t="shared" si="6"/>
        <v>0</v>
      </c>
      <c r="I112" s="12">
        <f t="shared" si="7"/>
        <v>0</v>
      </c>
      <c r="J112" s="13">
        <f t="shared" si="8"/>
        <v>0</v>
      </c>
      <c r="K112" s="14">
        <f t="shared" si="9"/>
        <v>0</v>
      </c>
      <c r="L112" s="15">
        <f t="shared" si="10"/>
        <v>0</v>
      </c>
      <c r="M112" s="9" t="s">
        <v>65</v>
      </c>
      <c r="N112" s="9" t="s">
        <v>66</v>
      </c>
      <c r="O112" s="3">
        <v>6</v>
      </c>
      <c r="P112" s="4">
        <v>4</v>
      </c>
      <c r="Q112" s="5">
        <v>3</v>
      </c>
      <c r="R112" s="6">
        <v>6</v>
      </c>
      <c r="S112" s="7">
        <v>0</v>
      </c>
      <c r="T112" s="28">
        <f t="shared" si="11"/>
        <v>19</v>
      </c>
    </row>
    <row r="113" spans="1:20" ht="15.95" customHeight="1">
      <c r="A113" s="2">
        <v>111</v>
      </c>
      <c r="B113" s="2" t="s">
        <v>54</v>
      </c>
      <c r="C113" s="2" t="s">
        <v>57</v>
      </c>
      <c r="D113" s="15" t="s">
        <v>60</v>
      </c>
      <c r="E113" s="2" t="s">
        <v>39</v>
      </c>
      <c r="F113" s="9">
        <v>30</v>
      </c>
      <c r="G113" s="10"/>
      <c r="H113" s="11">
        <f>IF($D113="金刚",$F113*$G113,IF($D113="混元",$F113*$G113,0))</f>
        <v>0</v>
      </c>
      <c r="I113" s="12">
        <f>IF($D113="紫霞",$F113*$G113,IF($D113="混元",$F113*$G113,0))</f>
        <v>0</v>
      </c>
      <c r="J113" s="13">
        <f>IF($D113="玄阴",$F113*$G113,IF($D113="混元",$F113*$G113,0))</f>
        <v>0</v>
      </c>
      <c r="K113" s="14">
        <f>IF($D113="纯阳",$F113*$G113,IF($D113="混元",$F113*$G113,0))</f>
        <v>0</v>
      </c>
      <c r="L113" s="15">
        <f>IF($D113="归元",$F113*$G113,IF($D113="混元",$F113*$G113,0))</f>
        <v>0</v>
      </c>
      <c r="M113" s="9" t="s">
        <v>67</v>
      </c>
      <c r="N113" s="9" t="s">
        <v>68</v>
      </c>
      <c r="O113" s="3">
        <v>7</v>
      </c>
      <c r="P113" s="4">
        <v>2</v>
      </c>
      <c r="Q113" s="5">
        <v>6</v>
      </c>
      <c r="R113" s="6">
        <v>5</v>
      </c>
      <c r="S113" s="7">
        <v>0</v>
      </c>
      <c r="T113" s="28">
        <f t="shared" si="11"/>
        <v>20</v>
      </c>
    </row>
    <row r="114" spans="1:20" ht="15.95" customHeight="1">
      <c r="A114" s="2">
        <v>112</v>
      </c>
      <c r="B114" s="2" t="s">
        <v>54</v>
      </c>
      <c r="C114" s="2" t="s">
        <v>58</v>
      </c>
      <c r="D114" s="15" t="s">
        <v>60</v>
      </c>
      <c r="E114" s="2" t="s">
        <v>40</v>
      </c>
      <c r="F114" s="9">
        <v>40</v>
      </c>
      <c r="G114" s="10"/>
      <c r="H114" s="11">
        <f t="shared" si="6"/>
        <v>0</v>
      </c>
      <c r="I114" s="12">
        <f t="shared" si="7"/>
        <v>0</v>
      </c>
      <c r="J114" s="13">
        <f t="shared" si="8"/>
        <v>0</v>
      </c>
      <c r="K114" s="14">
        <f t="shared" si="9"/>
        <v>0</v>
      </c>
      <c r="L114" s="15">
        <f t="shared" si="10"/>
        <v>0</v>
      </c>
      <c r="M114" s="2" t="s">
        <v>63</v>
      </c>
      <c r="N114" s="9" t="s">
        <v>64</v>
      </c>
      <c r="O114" s="3">
        <v>4</v>
      </c>
      <c r="P114" s="4">
        <v>5</v>
      </c>
      <c r="Q114" s="5">
        <v>3</v>
      </c>
      <c r="R114" s="6">
        <v>5</v>
      </c>
      <c r="S114" s="7">
        <v>2</v>
      </c>
      <c r="T114" s="28">
        <f t="shared" si="11"/>
        <v>19</v>
      </c>
    </row>
    <row r="115" spans="1:20" ht="15.95" customHeight="1">
      <c r="A115" s="2">
        <v>113</v>
      </c>
      <c r="B115" s="2" t="s">
        <v>54</v>
      </c>
      <c r="C115" s="2" t="s">
        <v>59</v>
      </c>
      <c r="D115" s="15" t="s">
        <v>60</v>
      </c>
      <c r="E115" s="2" t="s">
        <v>41</v>
      </c>
      <c r="F115" s="9">
        <v>50</v>
      </c>
      <c r="G115" s="10"/>
      <c r="H115" s="11">
        <f t="shared" si="6"/>
        <v>0</v>
      </c>
      <c r="I115" s="12">
        <f t="shared" si="7"/>
        <v>0</v>
      </c>
      <c r="J115" s="13">
        <f t="shared" si="8"/>
        <v>0</v>
      </c>
      <c r="K115" s="14">
        <f t="shared" si="9"/>
        <v>0</v>
      </c>
      <c r="L115" s="15">
        <f t="shared" si="10"/>
        <v>0</v>
      </c>
      <c r="M115" s="9" t="s">
        <v>69</v>
      </c>
      <c r="N115" s="9" t="s">
        <v>70</v>
      </c>
      <c r="O115" s="3">
        <v>4</v>
      </c>
      <c r="P115" s="4">
        <v>1</v>
      </c>
      <c r="Q115" s="5">
        <v>6</v>
      </c>
      <c r="R115" s="6">
        <v>3</v>
      </c>
      <c r="S115" s="7">
        <v>4</v>
      </c>
      <c r="T115" s="28">
        <f t="shared" si="11"/>
        <v>18</v>
      </c>
    </row>
    <row r="116" spans="1:20" ht="15.95" customHeight="1">
      <c r="A116" s="30">
        <v>114</v>
      </c>
      <c r="B116" s="30"/>
      <c r="C116" s="30"/>
      <c r="D116" s="37"/>
      <c r="E116" s="37"/>
      <c r="F116" s="37"/>
      <c r="G116" s="10"/>
      <c r="H116" s="30"/>
      <c r="I116" s="30"/>
      <c r="J116" s="30"/>
      <c r="K116" s="30"/>
      <c r="L116" s="30"/>
      <c r="M116" s="30"/>
      <c r="N116" s="30"/>
      <c r="O116" s="31"/>
      <c r="P116" s="32"/>
      <c r="Q116" s="33"/>
      <c r="R116" s="34"/>
      <c r="S116" s="35"/>
      <c r="T116" s="36"/>
    </row>
    <row r="117" spans="1:20" ht="15.95" customHeight="1">
      <c r="A117" s="2">
        <v>115</v>
      </c>
      <c r="B117" s="2" t="s">
        <v>100</v>
      </c>
      <c r="C117" s="2" t="s">
        <v>101</v>
      </c>
      <c r="D117" s="8" t="s">
        <v>180</v>
      </c>
      <c r="E117" s="2" t="s">
        <v>37</v>
      </c>
      <c r="F117" s="9">
        <v>4</v>
      </c>
      <c r="G117" s="10">
        <v>1</v>
      </c>
      <c r="H117" s="11">
        <f t="shared" ref="H117:H121" si="61">IF($D117="金刚",$F117*$G117,IF($D117="混元",$F117*$G117,0))</f>
        <v>4</v>
      </c>
      <c r="I117" s="12">
        <f t="shared" si="7"/>
        <v>4</v>
      </c>
      <c r="J117" s="13">
        <f t="shared" si="8"/>
        <v>4</v>
      </c>
      <c r="K117" s="14">
        <f t="shared" si="9"/>
        <v>4</v>
      </c>
      <c r="L117" s="15">
        <f t="shared" si="10"/>
        <v>4</v>
      </c>
      <c r="M117" s="9" t="s">
        <v>106</v>
      </c>
      <c r="N117" s="9" t="s">
        <v>107</v>
      </c>
      <c r="O117" s="3">
        <v>3</v>
      </c>
      <c r="P117" s="4">
        <v>2</v>
      </c>
      <c r="Q117" s="5">
        <v>3</v>
      </c>
      <c r="R117" s="6">
        <v>6</v>
      </c>
      <c r="S117" s="17">
        <v>2</v>
      </c>
      <c r="T117" s="28">
        <f t="shared" si="11"/>
        <v>16</v>
      </c>
    </row>
    <row r="118" spans="1:20" ht="15.95" customHeight="1">
      <c r="A118" s="2">
        <v>116</v>
      </c>
      <c r="B118" s="2" t="s">
        <v>100</v>
      </c>
      <c r="C118" s="2" t="s">
        <v>102</v>
      </c>
      <c r="D118" s="15" t="s">
        <v>60</v>
      </c>
      <c r="E118" s="2" t="s">
        <v>38</v>
      </c>
      <c r="F118" s="9">
        <v>20</v>
      </c>
      <c r="G118" s="10"/>
      <c r="H118" s="11">
        <f t="shared" si="61"/>
        <v>0</v>
      </c>
      <c r="I118" s="12">
        <f t="shared" si="7"/>
        <v>0</v>
      </c>
      <c r="J118" s="13">
        <f t="shared" si="8"/>
        <v>0</v>
      </c>
      <c r="K118" s="14">
        <f t="shared" si="9"/>
        <v>0</v>
      </c>
      <c r="L118" s="15">
        <f t="shared" si="10"/>
        <v>0</v>
      </c>
      <c r="M118" s="9" t="s">
        <v>108</v>
      </c>
      <c r="N118" s="9" t="s">
        <v>109</v>
      </c>
      <c r="O118" s="3">
        <v>2</v>
      </c>
      <c r="P118" s="4">
        <v>1</v>
      </c>
      <c r="Q118" s="5">
        <v>3</v>
      </c>
      <c r="R118" s="6">
        <v>7</v>
      </c>
      <c r="S118" s="17">
        <v>3</v>
      </c>
      <c r="T118" s="28">
        <f t="shared" si="11"/>
        <v>16</v>
      </c>
    </row>
    <row r="119" spans="1:20" ht="15.95" customHeight="1">
      <c r="A119" s="2">
        <v>117</v>
      </c>
      <c r="B119" s="2" t="s">
        <v>100</v>
      </c>
      <c r="C119" s="2" t="s">
        <v>103</v>
      </c>
      <c r="D119" s="15" t="s">
        <v>60</v>
      </c>
      <c r="E119" s="2" t="s">
        <v>39</v>
      </c>
      <c r="F119" s="9">
        <v>30</v>
      </c>
      <c r="G119" s="10"/>
      <c r="H119" s="11">
        <f t="shared" si="61"/>
        <v>0</v>
      </c>
      <c r="I119" s="12">
        <f t="shared" si="7"/>
        <v>0</v>
      </c>
      <c r="J119" s="13">
        <f t="shared" si="8"/>
        <v>0</v>
      </c>
      <c r="K119" s="14">
        <f t="shared" si="9"/>
        <v>0</v>
      </c>
      <c r="L119" s="15">
        <f t="shared" si="10"/>
        <v>0</v>
      </c>
      <c r="M119" s="9" t="s">
        <v>110</v>
      </c>
      <c r="N119" s="9" t="s">
        <v>111</v>
      </c>
      <c r="O119" s="3">
        <v>3</v>
      </c>
      <c r="P119" s="4">
        <v>2</v>
      </c>
      <c r="Q119" s="5">
        <v>2</v>
      </c>
      <c r="R119" s="6">
        <v>9</v>
      </c>
      <c r="S119" s="17">
        <v>2</v>
      </c>
      <c r="T119" s="28">
        <f t="shared" si="11"/>
        <v>18</v>
      </c>
    </row>
    <row r="120" spans="1:20" ht="15.95" customHeight="1">
      <c r="A120" s="2">
        <v>118</v>
      </c>
      <c r="B120" s="2" t="s">
        <v>100</v>
      </c>
      <c r="C120" s="2" t="s">
        <v>104</v>
      </c>
      <c r="D120" s="15" t="s">
        <v>60</v>
      </c>
      <c r="E120" s="2" t="s">
        <v>40</v>
      </c>
      <c r="F120" s="9">
        <v>40</v>
      </c>
      <c r="G120" s="10"/>
      <c r="H120" s="11">
        <f t="shared" si="61"/>
        <v>0</v>
      </c>
      <c r="I120" s="12">
        <f t="shared" si="7"/>
        <v>0</v>
      </c>
      <c r="J120" s="13">
        <f t="shared" si="8"/>
        <v>0</v>
      </c>
      <c r="K120" s="14">
        <f t="shared" si="9"/>
        <v>0</v>
      </c>
      <c r="L120" s="15">
        <f t="shared" si="10"/>
        <v>0</v>
      </c>
      <c r="M120" s="9" t="s">
        <v>112</v>
      </c>
      <c r="N120" s="9" t="s">
        <v>113</v>
      </c>
      <c r="O120" s="3">
        <v>4</v>
      </c>
      <c r="P120" s="4">
        <v>3</v>
      </c>
      <c r="Q120" s="5">
        <v>3</v>
      </c>
      <c r="R120" s="6">
        <v>7</v>
      </c>
      <c r="S120" s="17">
        <v>2</v>
      </c>
      <c r="T120" s="28">
        <f t="shared" si="11"/>
        <v>19</v>
      </c>
    </row>
    <row r="121" spans="1:20" ht="15.95" customHeight="1">
      <c r="A121" s="2">
        <v>119</v>
      </c>
      <c r="B121" s="2" t="s">
        <v>100</v>
      </c>
      <c r="C121" s="2" t="s">
        <v>105</v>
      </c>
      <c r="D121" s="15" t="s">
        <v>60</v>
      </c>
      <c r="E121" s="2" t="s">
        <v>41</v>
      </c>
      <c r="F121" s="9">
        <v>50</v>
      </c>
      <c r="G121" s="10"/>
      <c r="H121" s="11">
        <f t="shared" si="61"/>
        <v>0</v>
      </c>
      <c r="I121" s="12">
        <f t="shared" si="7"/>
        <v>0</v>
      </c>
      <c r="J121" s="13">
        <f t="shared" si="8"/>
        <v>0</v>
      </c>
      <c r="K121" s="14">
        <f t="shared" si="9"/>
        <v>0</v>
      </c>
      <c r="L121" s="15">
        <f t="shared" si="10"/>
        <v>0</v>
      </c>
      <c r="M121" s="9" t="s">
        <v>114</v>
      </c>
      <c r="N121" s="9" t="s">
        <v>115</v>
      </c>
      <c r="O121" s="3">
        <v>1</v>
      </c>
      <c r="P121" s="4">
        <v>1</v>
      </c>
      <c r="Q121" s="5">
        <v>2</v>
      </c>
      <c r="R121" s="6">
        <v>8</v>
      </c>
      <c r="S121" s="17">
        <v>5</v>
      </c>
      <c r="T121" s="28">
        <f t="shared" si="11"/>
        <v>17</v>
      </c>
    </row>
    <row r="122" spans="1:20" ht="15.95" customHeight="1">
      <c r="A122" s="30">
        <v>114</v>
      </c>
      <c r="B122" s="30"/>
      <c r="C122" s="30"/>
      <c r="D122" s="37"/>
      <c r="E122" s="37"/>
      <c r="F122" s="37"/>
      <c r="G122" s="38"/>
      <c r="H122" s="11">
        <f>SUM(H3:H121)</f>
        <v>216</v>
      </c>
      <c r="I122" s="12">
        <f t="shared" ref="I122:L122" si="62">SUM(I3:I121)</f>
        <v>276</v>
      </c>
      <c r="J122" s="13">
        <f t="shared" si="62"/>
        <v>266</v>
      </c>
      <c r="K122" s="14">
        <f t="shared" si="62"/>
        <v>76</v>
      </c>
      <c r="L122" s="15">
        <f t="shared" si="62"/>
        <v>76</v>
      </c>
      <c r="M122" s="30"/>
      <c r="N122" s="30"/>
      <c r="O122" s="31"/>
      <c r="P122" s="32"/>
      <c r="Q122" s="33"/>
      <c r="R122" s="34"/>
      <c r="S122" s="35"/>
      <c r="T122" s="36"/>
    </row>
  </sheetData>
  <mergeCells count="11">
    <mergeCell ref="M1:M2"/>
    <mergeCell ref="N1:N2"/>
    <mergeCell ref="E1:E2"/>
    <mergeCell ref="O1:T1"/>
    <mergeCell ref="A1:A2"/>
    <mergeCell ref="C1:C2"/>
    <mergeCell ref="D1:D2"/>
    <mergeCell ref="F1:F2"/>
    <mergeCell ref="G1:G2"/>
    <mergeCell ref="H1:L1"/>
    <mergeCell ref="B1:B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26"/>
  <sheetViews>
    <sheetView workbookViewId="0">
      <selection activeCell="J2" sqref="J2"/>
    </sheetView>
  </sheetViews>
  <sheetFormatPr defaultRowHeight="15"/>
  <cols>
    <col min="7" max="10" width="27.42578125" customWidth="1"/>
    <col min="13" max="13" width="11.28515625" customWidth="1"/>
    <col min="14" max="14" width="18.5703125" customWidth="1"/>
    <col min="15" max="15" width="29.140625" customWidth="1"/>
    <col min="16" max="16" width="28" customWidth="1"/>
  </cols>
  <sheetData>
    <row r="1" spans="1:15" ht="22.5" customHeight="1">
      <c r="A1" s="51" t="s">
        <v>374</v>
      </c>
      <c r="B1" s="52"/>
      <c r="D1" s="51" t="s">
        <v>378</v>
      </c>
      <c r="E1" s="52"/>
      <c r="G1" s="30" t="s">
        <v>375</v>
      </c>
      <c r="H1" s="30" t="s">
        <v>376</v>
      </c>
      <c r="I1" s="30" t="s">
        <v>377</v>
      </c>
      <c r="J1" s="30" t="s">
        <v>379</v>
      </c>
    </row>
    <row r="2" spans="1:15" ht="16.5">
      <c r="A2" s="11" t="s">
        <v>5</v>
      </c>
      <c r="B2" s="40">
        <f>SUM(全内功表格!H3:H121)+5</f>
        <v>221</v>
      </c>
      <c r="D2" s="11" t="s">
        <v>5</v>
      </c>
      <c r="E2" s="40">
        <f>IF(B2-B5&gt;=0,(B2-B5)*2+B5,B2)</f>
        <v>361</v>
      </c>
      <c r="G2" s="2" t="str">
        <f>INDEX(D2:D6,MATCH((LARGE(E2:E6,1)),E2:E6,0))</f>
        <v>水</v>
      </c>
      <c r="H2" s="2" t="str">
        <f>IF(AND(G2="金",E3/E2&gt;40%),"木",IF(AND(G2="金",E5/E2&gt;40%),"火",IF(AND(G2="木",E2/E3&gt;40%),"金",IF(AND(G2="木",E6/E3&gt;40%),"土",IF(AND(G2="水",E5/E4&gt;40%),"火",IF(AND(G2="水",E6/E4&gt;40%),"土",IF(AND(G2="火",E2/E5&gt;40%),"金",IF(AND(G2="火",E4/E5&gt;40%),"水",IF(AND(G2="土",E3/E6&gt;40%),"木",IF(AND(G2="土",E4/E6&gt;40%),"水",INDEX(D2:D6,MATCH((LARGE(E2:E6,2)),E2:E6,0))))))))))))</f>
        <v>金</v>
      </c>
      <c r="I2" s="46">
        <f>(VLOOKUP(H2,D2:E6,2,0)/LARGE(E2:E6,1))</f>
        <v>0.7830802603036876</v>
      </c>
      <c r="J2" s="46" t="str">
        <f>IF(AND(G2="金",(OR(H2="木",H2="火")),I2&gt;40%),"内力属性冲突",IF(AND(G2="木",(OR(H2="金",H2="土")),I2&gt;40%),"内力属性冲突",IF(AND(G2="水",(OR(H2="土",H2="火")),I2&gt;40%),"内力属性冲突",IF(AND(G2="火",(OR(H2="金",H2="水")),I2&gt;40%),"内力属性冲突",IF(AND(G2="土",(OR(H2="水",H2="木")),I2&gt;40%),"内力属性冲突","内力属性契合")))))</f>
        <v>内力属性契合</v>
      </c>
    </row>
    <row r="3" spans="1:15" ht="16.5">
      <c r="A3" s="12" t="s">
        <v>6</v>
      </c>
      <c r="B3" s="41">
        <f>SUM(全内功表格!I3:I121)+5</f>
        <v>281</v>
      </c>
      <c r="D3" s="12" t="s">
        <v>6</v>
      </c>
      <c r="E3" s="41">
        <f>IF(B3-B2&gt;=0,(B3-B2)*2+B2,B3)</f>
        <v>341</v>
      </c>
    </row>
    <row r="4" spans="1:15" ht="16.5">
      <c r="A4" s="13" t="s">
        <v>7</v>
      </c>
      <c r="B4" s="42">
        <f>SUM(全内功表格!J3:J121)+5</f>
        <v>271</v>
      </c>
      <c r="D4" s="13" t="s">
        <v>7</v>
      </c>
      <c r="E4" s="42">
        <f>IF(B4-B6&gt;=0,(B4-B6)*2+B6,B4)</f>
        <v>461</v>
      </c>
    </row>
    <row r="5" spans="1:15" ht="16.5">
      <c r="A5" s="14" t="s">
        <v>373</v>
      </c>
      <c r="B5" s="43">
        <f>SUM(全内功表格!K3:K121)+5</f>
        <v>81</v>
      </c>
      <c r="D5" s="14" t="s">
        <v>373</v>
      </c>
      <c r="E5" s="43">
        <f>IF(B5-B4&gt;=0,(B5-B4)*2+B4,B5)</f>
        <v>81</v>
      </c>
      <c r="O5" s="45"/>
    </row>
    <row r="6" spans="1:15" ht="16.5">
      <c r="A6" s="15" t="s">
        <v>9</v>
      </c>
      <c r="B6" s="44">
        <f>SUM(全内功表格!L3:L121)+5</f>
        <v>81</v>
      </c>
      <c r="D6" s="15" t="s">
        <v>9</v>
      </c>
      <c r="E6" s="44">
        <f>IF(B6-B3&gt;=0,(B6-B3)*2+B3,B6)</f>
        <v>81</v>
      </c>
      <c r="J6" s="39"/>
      <c r="K6" s="39"/>
      <c r="L6" s="39"/>
    </row>
    <row r="13" spans="1:15">
      <c r="H13" s="39"/>
    </row>
    <row r="17" spans="15:15">
      <c r="O17" s="47"/>
    </row>
    <row r="126" spans="15:15">
      <c r="O126" t="str">
        <f>IF(AND(G2="金",E3/E2&gt;40%),"木",IF(AND(G2="金",E5/E2&gt;40%),"火",IF(AND(G2="木",E2/E3&gt;40%),"金",IF(AND(G2="木",E6/E3&gt;40%),"土",IF(AND(G2="水",E5/E4&gt;40%),"火",IF(AND(G2="水",E6/E4&gt;40%),"土",IF(AND(G2="火",E2/E5&gt;40%),"金",IF(AND(G2="火",E4/E5&gt;40%),"水",IF(AND(G2="土",E3/E6&gt;40%),"木",IF(AND(G2="土",E4/E6&gt;40%),"水",INDEX(D2:D6,MATCH((LARGE(E2:E6,2)),E2:E6,0))))))))))))</f>
        <v>金</v>
      </c>
    </row>
  </sheetData>
  <mergeCells count="2">
    <mergeCell ref="A1:B1"/>
    <mergeCell ref="D1:E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全内功表格</vt:lpstr>
      <vt:lpstr>内力属性模拟器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2019-05-28T12:50:47Z</dcterms:modified>
</cp:coreProperties>
</file>